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ternetui\Naujienoms\2022\01\"/>
    </mc:Choice>
  </mc:AlternateContent>
  <xr:revisionPtr revIDLastSave="0" documentId="8_{A2108D16-7296-4FE3-8715-5EBD68BF9302}" xr6:coauthVersionLast="47" xr6:coauthVersionMax="47" xr10:uidLastSave="{00000000-0000-0000-0000-000000000000}"/>
  <bookViews>
    <workbookView xWindow="-108" yWindow="-108" windowWidth="23256" windowHeight="12600" activeTab="1" xr2:uid="{00000000-000D-0000-FFFF-FFFF00000000}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lentele'!$A$1:$P$85</definedName>
    <definedName name="_xlnm.Print_Area" localSheetId="2">'2 lentele'!$A$2:$I$28</definedName>
    <definedName name="_xlnm.Print_Titles" localSheetId="1">'1 lentele'!$8:$10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9" i="4" l="1"/>
  <c r="I79" i="4"/>
  <c r="J79" i="4"/>
  <c r="K79" i="4"/>
  <c r="L79" i="4"/>
  <c r="G79" i="4"/>
  <c r="H82" i="4"/>
  <c r="I82" i="4"/>
  <c r="J82" i="4"/>
  <c r="K82" i="4"/>
  <c r="L82" i="4"/>
  <c r="G82" i="4"/>
  <c r="H80" i="4"/>
  <c r="I80" i="4"/>
  <c r="J80" i="4"/>
  <c r="K80" i="4"/>
  <c r="L80" i="4"/>
  <c r="G80" i="4"/>
  <c r="H78" i="4" l="1"/>
  <c r="I78" i="4"/>
  <c r="J78" i="4"/>
  <c r="K78" i="4"/>
  <c r="L78" i="4"/>
  <c r="G78" i="4"/>
  <c r="H24" i="6" l="1"/>
  <c r="I24" i="6"/>
  <c r="G24" i="6"/>
  <c r="H23" i="6"/>
  <c r="I23" i="6"/>
  <c r="G23" i="6"/>
  <c r="H22" i="6"/>
  <c r="I22" i="6"/>
  <c r="G22" i="6"/>
  <c r="L62" i="4"/>
  <c r="K62" i="4"/>
  <c r="J62" i="4"/>
  <c r="I62" i="4"/>
  <c r="H62" i="4"/>
  <c r="G62" i="4"/>
  <c r="L60" i="4"/>
  <c r="K60" i="4"/>
  <c r="J60" i="4"/>
  <c r="I60" i="4"/>
  <c r="H60" i="4"/>
  <c r="G60" i="4"/>
  <c r="G22" i="4"/>
  <c r="G24" i="4"/>
  <c r="G27" i="4"/>
  <c r="G29" i="4"/>
  <c r="C20" i="5"/>
  <c r="D20" i="5"/>
  <c r="B20" i="5"/>
  <c r="L58" i="4" l="1"/>
  <c r="K58" i="4"/>
  <c r="J58" i="4"/>
  <c r="I58" i="4"/>
  <c r="H58" i="4"/>
  <c r="G58" i="4"/>
  <c r="H81" i="4" l="1"/>
  <c r="I81" i="4"/>
  <c r="J81" i="4"/>
  <c r="K81" i="4"/>
  <c r="D16" i="5" s="1"/>
  <c r="D14" i="5" s="1"/>
  <c r="L81" i="4"/>
  <c r="G81" i="4"/>
  <c r="B16" i="5" s="1"/>
  <c r="B14" i="5" s="1"/>
  <c r="H22" i="4"/>
  <c r="I22" i="4"/>
  <c r="J22" i="4"/>
  <c r="K22" i="4"/>
  <c r="L22" i="4"/>
  <c r="C19" i="5"/>
  <c r="H21" i="6"/>
  <c r="I21" i="6"/>
  <c r="G21" i="6"/>
  <c r="L56" i="4"/>
  <c r="K56" i="4"/>
  <c r="J56" i="4"/>
  <c r="I56" i="4"/>
  <c r="H56" i="4"/>
  <c r="G56" i="4"/>
  <c r="B13" i="5"/>
  <c r="H52" i="4"/>
  <c r="I52" i="4"/>
  <c r="J52" i="4"/>
  <c r="K52" i="4"/>
  <c r="L52" i="4"/>
  <c r="G52" i="4"/>
  <c r="C24" i="5"/>
  <c r="C21" i="5" s="1"/>
  <c r="D24" i="5"/>
  <c r="D21" i="5" s="1"/>
  <c r="C13" i="5"/>
  <c r="D13" i="5"/>
  <c r="H37" i="4"/>
  <c r="I37" i="4"/>
  <c r="J37" i="4"/>
  <c r="K37" i="4"/>
  <c r="L37" i="4"/>
  <c r="H50" i="4"/>
  <c r="I50" i="4"/>
  <c r="J50" i="4"/>
  <c r="K50" i="4"/>
  <c r="L50" i="4"/>
  <c r="G50" i="4"/>
  <c r="G37" i="4"/>
  <c r="B24" i="5"/>
  <c r="B21" i="5" s="1"/>
  <c r="C16" i="5"/>
  <c r="C14" i="5" s="1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18" i="6"/>
  <c r="H18" i="6"/>
  <c r="I18" i="6"/>
  <c r="G19" i="6"/>
  <c r="H19" i="6"/>
  <c r="I19" i="6"/>
  <c r="G20" i="6"/>
  <c r="H20" i="6"/>
  <c r="I20" i="6"/>
  <c r="G25" i="6"/>
  <c r="H25" i="6"/>
  <c r="I25" i="6"/>
  <c r="G26" i="6"/>
  <c r="H26" i="6"/>
  <c r="I26" i="6"/>
  <c r="G16" i="4"/>
  <c r="H16" i="4"/>
  <c r="I16" i="4"/>
  <c r="J16" i="4"/>
  <c r="K16" i="4"/>
  <c r="L16" i="4"/>
  <c r="H24" i="4"/>
  <c r="I24" i="4"/>
  <c r="J24" i="4"/>
  <c r="K24" i="4"/>
  <c r="L24" i="4"/>
  <c r="H27" i="4"/>
  <c r="I27" i="4"/>
  <c r="J27" i="4"/>
  <c r="K27" i="4"/>
  <c r="L27" i="4"/>
  <c r="H29" i="4"/>
  <c r="I29" i="4"/>
  <c r="J29" i="4"/>
  <c r="K29" i="4"/>
  <c r="L29" i="4"/>
  <c r="G32" i="4"/>
  <c r="H32" i="4"/>
  <c r="I32" i="4"/>
  <c r="J32" i="4"/>
  <c r="K32" i="4"/>
  <c r="L32" i="4"/>
  <c r="G41" i="4"/>
  <c r="H41" i="4"/>
  <c r="I41" i="4"/>
  <c r="J41" i="4"/>
  <c r="K41" i="4"/>
  <c r="L41" i="4"/>
  <c r="G43" i="4"/>
  <c r="H43" i="4"/>
  <c r="I43" i="4"/>
  <c r="J43" i="4"/>
  <c r="K43" i="4"/>
  <c r="L43" i="4"/>
  <c r="G46" i="4"/>
  <c r="H46" i="4"/>
  <c r="I46" i="4"/>
  <c r="J46" i="4"/>
  <c r="K46" i="4"/>
  <c r="L46" i="4"/>
  <c r="G54" i="4"/>
  <c r="H54" i="4"/>
  <c r="I54" i="4"/>
  <c r="J54" i="4"/>
  <c r="K54" i="4"/>
  <c r="L54" i="4"/>
  <c r="G67" i="4"/>
  <c r="H67" i="4"/>
  <c r="I67" i="4"/>
  <c r="J67" i="4"/>
  <c r="K67" i="4"/>
  <c r="L67" i="4"/>
  <c r="G71" i="4"/>
  <c r="H71" i="4"/>
  <c r="I71" i="4"/>
  <c r="J71" i="4"/>
  <c r="K71" i="4"/>
  <c r="L71" i="4"/>
  <c r="G63" i="4" l="1"/>
  <c r="G73" i="4" s="1"/>
  <c r="G74" i="4" s="1"/>
  <c r="G72" i="4"/>
  <c r="L63" i="4"/>
  <c r="J63" i="4"/>
  <c r="H63" i="4"/>
  <c r="K63" i="4"/>
  <c r="I63" i="4"/>
  <c r="H72" i="4"/>
  <c r="H83" i="4"/>
  <c r="B10" i="5" s="1"/>
  <c r="L83" i="4"/>
  <c r="D10" i="5" s="1"/>
  <c r="J83" i="4"/>
  <c r="C10" i="5" s="1"/>
  <c r="I83" i="4"/>
  <c r="C9" i="5" s="1"/>
  <c r="K72" i="4"/>
  <c r="I72" i="4"/>
  <c r="G83" i="4"/>
  <c r="B9" i="5" s="1"/>
  <c r="L72" i="4"/>
  <c r="K83" i="4"/>
  <c r="D9" i="5" s="1"/>
  <c r="J72" i="4"/>
  <c r="C12" i="5"/>
  <c r="C11" i="5" s="1"/>
  <c r="B19" i="5"/>
  <c r="B12" i="5" s="1"/>
  <c r="B11" i="5" s="1"/>
  <c r="D19" i="5"/>
  <c r="D12" i="5" s="1"/>
  <c r="D11" i="5" s="1"/>
  <c r="H73" i="4" l="1"/>
  <c r="H74" i="4" s="1"/>
  <c r="L73" i="4"/>
  <c r="L74" i="4" s="1"/>
  <c r="J73" i="4"/>
  <c r="J74" i="4" s="1"/>
  <c r="K73" i="4"/>
  <c r="K74" i="4" s="1"/>
  <c r="I73" i="4"/>
  <c r="I74" i="4" s="1"/>
</calcChain>
</file>

<file path=xl/sharedStrings.xml><?xml version="1.0" encoding="utf-8"?>
<sst xmlns="http://schemas.openxmlformats.org/spreadsheetml/2006/main" count="325" uniqueCount="167">
  <si>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</si>
  <si>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</si>
  <si>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</si>
  <si>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</si>
  <si>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</si>
  <si>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</si>
  <si>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</si>
  <si>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</si>
  <si>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</si>
  <si>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</si>
  <si>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</si>
  <si>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</si>
  <si>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</si>
  <si>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</si>
  <si>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Finansavimo šaltiniai</t>
  </si>
  <si>
    <t>1</t>
  </si>
  <si>
    <t>2</t>
  </si>
  <si>
    <t>3</t>
  </si>
  <si>
    <t>4</t>
  </si>
  <si>
    <t>5</t>
  </si>
  <si>
    <t>6</t>
  </si>
  <si>
    <t>-</t>
  </si>
  <si>
    <t>1 lentelė</t>
  </si>
  <si>
    <t>Vietinės reikšmės kelių (gatvių) rekonstravimas ir plėtra (sandoriai)</t>
  </si>
  <si>
    <t>Pavadinimas</t>
  </si>
  <si>
    <t>7</t>
  </si>
  <si>
    <t>8</t>
  </si>
  <si>
    <t>Vietinės reikšmės kelių (gatvių) priežiūra (išlaidos)</t>
  </si>
  <si>
    <t>(savivaldybės, padalinio, įstaigos pavadinimas)</t>
  </si>
  <si>
    <t>Seniūnijų viešojo ūkio išlaikymas</t>
  </si>
  <si>
    <t>Žemės sklypų kadastriniai matavimai ir reikalingų topografinių nuotraukų parengimas</t>
  </si>
  <si>
    <t>9</t>
  </si>
  <si>
    <t>SB</t>
  </si>
  <si>
    <t>SB(BĮP)</t>
  </si>
  <si>
    <t>Socialinio būsto rekonstrukcija ir plėtra</t>
  </si>
  <si>
    <t>Rengti projektų įgyvendinimo ir teritorijų planavimo dokumentus</t>
  </si>
  <si>
    <t>Socialinio ir tarnybinio būsto administravimas ir priežiūra</t>
  </si>
  <si>
    <t>tūkst. Eur</t>
  </si>
  <si>
    <t>IGNALINOS RAJONO SAVIVALDYBĖS</t>
  </si>
  <si>
    <t>Prižiūrėti, atnaujinti ir plėsti viešąsias erdves ir objektus, gerinti būsto būklę</t>
  </si>
  <si>
    <t>Užtikrinti darnią teritorinę plėtrą ir kokybišką gyvenamąją aplinką</t>
  </si>
  <si>
    <t>Seniūnijų, kurioms skirtos lėšos viešojo ūkio išlaikymui, skaičius</t>
  </si>
  <si>
    <t>Atnaujintų daugiabučių gyvenamųjų namų skaičius</t>
  </si>
  <si>
    <t>Rekonstruotų vietinės reikšmės kelių (gatvių) ilgis (km)</t>
  </si>
  <si>
    <t>Prižiūrimų vietinės reikšmės kelių (gatvių) ilgis (km)</t>
  </si>
  <si>
    <t>Atliktų kadastrinių matavimų ir topografinių nuotraukų skaičius</t>
  </si>
  <si>
    <t>Parengtų projektų įgyvendinimo dokumentų skaičius</t>
  </si>
  <si>
    <t>Savivaldybės biudžeto lėšos</t>
  </si>
  <si>
    <t>Valstybinėms (perduotoms savivaldybėms) funkcijoms vykdyti</t>
  </si>
  <si>
    <t>Biudžetinių įstaigų pajamos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</si>
  <si>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</si>
  <si>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</si>
  <si>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</si>
  <si>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</si>
  <si>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</si>
  <si>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</si>
  <si>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</si>
  <si>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</si>
  <si>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</si>
  <si>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</si>
  <si>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</si>
  <si>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</si>
  <si>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</si>
  <si>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</si>
  <si>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</si>
  <si>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</si>
  <si>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</si>
  <si>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</si>
  <si>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</si>
  <si>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INFRASTRUKTŪROS OBJEKTŲ PLĖTROS IR PRIEŽIŪROS PROGRAMOS</t>
  </si>
  <si>
    <t>2 lentelė</t>
  </si>
  <si>
    <t xml:space="preserve"> INFRASTRUKTŪROS OBJEKTŲ PLĖTROS IR PRIEŽIŪROS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</si>
  <si>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</si>
  <si>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</si>
  <si>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</si>
  <si>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</si>
  <si>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</si>
  <si>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E-3-2</t>
  </si>
  <si>
    <t>Įgyvendintų viešosios aplinkos ir objektų plėtros, atnaujinimo ir pritaikymo visuomenės poreikiams projektų skaičius</t>
  </si>
  <si>
    <t>R-6-1-1</t>
  </si>
  <si>
    <t>P-6-1-1-1</t>
  </si>
  <si>
    <t>P-6-1-1-2</t>
  </si>
  <si>
    <t>P-6-1-1-3</t>
  </si>
  <si>
    <t>P-6-1-1-4</t>
  </si>
  <si>
    <t>P-6-1-1-6</t>
  </si>
  <si>
    <t>P-6-1-1-7</t>
  </si>
  <si>
    <t>P-6-1-1-8</t>
  </si>
  <si>
    <t>P-6-1-1-9</t>
  </si>
  <si>
    <t>P-6-1-2-1</t>
  </si>
  <si>
    <t>P-6-1-2-2</t>
  </si>
  <si>
    <t>3 Strateginis tikslas. Kurti kokybišką gyvenamąją aplinką, gerinti verslo ir žemės ūkio veiklos sąlygas</t>
  </si>
  <si>
    <t>19-30</t>
  </si>
  <si>
    <t>1.9</t>
  </si>
  <si>
    <t>1.7</t>
  </si>
  <si>
    <t>Rekonstruotų ir naujai įrengtų inžinerinių tinklų ilgis (km)</t>
  </si>
  <si>
    <t xml:space="preserve">    2.1.2.3. kita tikslinė dotacija</t>
  </si>
  <si>
    <t>INFRASTRUKTŪROS OBJEKTŲ PLĖTROS IR PRIEŽIŪROS PROGRAMOS NR. 5</t>
  </si>
  <si>
    <t>5 Programa. Infrastruktūros objektų plėtros ir priežiūros programa</t>
  </si>
  <si>
    <t>Inžinerinių tinklų rekonstrukcija ir plėtra (vandentiekio, nuotekų, šildymo sistemų tinklų)</t>
  </si>
  <si>
    <t>Verslumo lygis (veikiančių mažų ir vidutinių įmonių skaičius, tenkantis 1000-iui gyventojų)</t>
  </si>
  <si>
    <t xml:space="preserve"> lėšų poreikis (asignavimai) ir numatomi finansavimo šaltiniai</t>
  </si>
  <si>
    <t>Galimybių studijų, investicinių projektų, techninių projektų parengimas, projektų ekspertizių atlikimas, draudimo paslaugos</t>
  </si>
  <si>
    <t>TIKSLŲ, UŽDAVINIŲ, PRIEMONIŲ MAKSIMALIŲ ASIGNAVIMŲ IR PRODUKTO VERTINIMO KRITERIJŲ SUVESTINĖ</t>
  </si>
  <si>
    <t>10</t>
  </si>
  <si>
    <t>11</t>
  </si>
  <si>
    <t>Mažos apimties infrastruktūros atnaujinimas kaimo vietovėse</t>
  </si>
  <si>
    <t>Įgyvendintų projektų skaičius</t>
  </si>
  <si>
    <t>P-6-1-1-11</t>
  </si>
  <si>
    <t>1.9,    19-30</t>
  </si>
  <si>
    <t>Europos Sąjungos fondų investicijų lėšos</t>
  </si>
  <si>
    <t>Atnaujintų ar naujai įrengtų komunalinio ūkio objektų ir negyvenamųjų pastatų skaičius</t>
  </si>
  <si>
    <t>P-6-1-1-12</t>
  </si>
  <si>
    <t>SB (BĮP)</t>
  </si>
  <si>
    <t>1.11, 1.6</t>
  </si>
  <si>
    <t xml:space="preserve">Miestų ir gyvenviečių gatvių apšvietimas, apšvietimo tinklų eksploatacija </t>
  </si>
  <si>
    <t>Įsigyto (suremontuoto) socialinio būsto skaičius</t>
  </si>
  <si>
    <t>12</t>
  </si>
  <si>
    <t>Saugaus eismo priemonių diegimas ir atnaujinimas</t>
  </si>
  <si>
    <t>P-6-1-1-10</t>
  </si>
  <si>
    <t>Atnaujintų ar naujai įrengtų viešųjų erdvių ir kraštovaizdžio objektų skaičius</t>
  </si>
  <si>
    <t>Panaudota lėšų priemonių įgyvendinimui proc.</t>
  </si>
  <si>
    <t>13</t>
  </si>
  <si>
    <t>_____________</t>
  </si>
  <si>
    <t xml:space="preserve">Daugiabučių namų atnaujinimas (modernizavimas) </t>
  </si>
  <si>
    <t>Įsigytų naujų šviestuvų skaičius</t>
  </si>
  <si>
    <t>Atnaujintų savivaldybės įstaigų ir savivaldybės kontroliuojamų bendrovių skaičius</t>
  </si>
  <si>
    <t>1.9, 1.6</t>
  </si>
  <si>
    <t>SB (ES)</t>
  </si>
  <si>
    <t>P-6-1-1-13</t>
  </si>
  <si>
    <t>SB (KD)</t>
  </si>
  <si>
    <t>SB(KD)</t>
  </si>
  <si>
    <t>14</t>
  </si>
  <si>
    <t>Socialinio būsto nuoma rinkoje</t>
  </si>
  <si>
    <t>Išnuomotų būstų skaičius</t>
  </si>
  <si>
    <t>P-6-1-1-14</t>
  </si>
  <si>
    <t>2022 m. projektas</t>
  </si>
  <si>
    <t xml:space="preserve">Infrastruktūros objektų plėtros ir priežiūros programos suvestinės priedas                                                                     </t>
  </si>
  <si>
    <t>2022 m. planas</t>
  </si>
  <si>
    <t>Panaudota lėšų priemonių įgyvendinimui (proc.)</t>
  </si>
  <si>
    <t>Atnaujintų įstaigų ir savivaldybės kontroliuojamų bendrovių skaičius</t>
  </si>
  <si>
    <t>15</t>
  </si>
  <si>
    <t>2023 m. projektas</t>
  </si>
  <si>
    <t xml:space="preserve">2023 m. </t>
  </si>
  <si>
    <t>2023 m. planas</t>
  </si>
  <si>
    <t>Dotacijos ir investicijos piniginėmis lėšomis ir nekilnojamuoju turtu į savivaldybės įstaigas ir savivaldybės kontroliuojamas bendroves</t>
  </si>
  <si>
    <t xml:space="preserve">Viešųjų erdvių, kitos infrastruktūros ir kraštovaizdžio objektų atnaujinimas, priežiūra  ir plėtra </t>
  </si>
  <si>
    <t xml:space="preserve">Komunalinio ūkio objektų, gyvenamųjų ir negyvenamųjų pastatų atnaujinimas, priežiūra ir plėtra </t>
  </si>
  <si>
    <t>Paskolų lėšos</t>
  </si>
  <si>
    <t>SB (P)</t>
  </si>
  <si>
    <t>16</t>
  </si>
  <si>
    <t>17</t>
  </si>
  <si>
    <t>P-6-1-1-15</t>
  </si>
  <si>
    <t>P-6-1-1-16</t>
  </si>
  <si>
    <t>Atnaujintų objektų skaičius</t>
  </si>
  <si>
    <t>1.3, 1.9</t>
  </si>
  <si>
    <t>1.3, 1.6, 1.9</t>
  </si>
  <si>
    <t>2024 m. projektas</t>
  </si>
  <si>
    <t>2022 m.</t>
  </si>
  <si>
    <t xml:space="preserve">2024 m. </t>
  </si>
  <si>
    <t>2024 m. planas</t>
  </si>
  <si>
    <t>Geriamojo vandens tiekimo ir nuotekų, įskaitant paviršines nuotekas, tvarkymo inžinerinių statinių plėtra</t>
  </si>
  <si>
    <t>Atnaujintos susisiekimo infrastruktūros ilgis, m</t>
  </si>
  <si>
    <t>Atnaujintos vandens ir nuotekų infrastruktūros ilgis, m</t>
  </si>
  <si>
    <t>1.1. iš jų darbo užmokesčiui</t>
  </si>
  <si>
    <t>Švietimo ir mokslo, sveikatos, sporto paskirties statinių plėtra</t>
  </si>
  <si>
    <t>Šilumos perdavimo tinklų plėtra</t>
  </si>
  <si>
    <t>P-6-1-1-5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</si>
</sst>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5" x14ac:knownFonts="1">
    <font>
      <sz val="10"/>
      <name val="Arial"/>
    </font>
    <font>
      <sz val="10"/>
      <name val="Arial"/>
      <family val="2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</font>
    <font>
      <i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Arial"/>
      <family val="2"/>
      <charset val="186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4FCAA"/>
        <bgColor indexed="64"/>
      </patternFill>
    </fill>
    <fill>
      <patternFill patternType="solid">
        <fgColor rgb="FFC8FCF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2">
    <xf numFmtId="0" fontId="0" fillId="0" borderId="0" xfId="0"/>
    <xf numFmtId="165" fontId="2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top"/>
    </xf>
    <xf numFmtId="164" fontId="2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0" fillId="0" borderId="0" xfId="0" applyFont="1"/>
    <xf numFmtId="164" fontId="9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0" xfId="0" applyNumberFormat="1" applyFont="1"/>
    <xf numFmtId="0" fontId="5" fillId="0" borderId="0" xfId="0" applyFont="1"/>
    <xf numFmtId="0" fontId="0" fillId="0" borderId="0" xfId="0" applyAlignment="1"/>
    <xf numFmtId="0" fontId="13" fillId="0" borderId="0" xfId="0" applyFont="1"/>
    <xf numFmtId="0" fontId="3" fillId="0" borderId="0" xfId="0" applyFont="1" applyAlignment="1">
      <alignment horizontal="center"/>
    </xf>
    <xf numFmtId="0" fontId="10" fillId="0" borderId="0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10" fillId="0" borderId="0" xfId="0" applyFont="1" applyBorder="1"/>
    <xf numFmtId="0" fontId="10" fillId="0" borderId="0" xfId="0" applyFont="1" applyAlignment="1">
      <alignment vertical="center" wrapText="1"/>
    </xf>
    <xf numFmtId="164" fontId="2" fillId="11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/>
    </xf>
    <xf numFmtId="0" fontId="2" fillId="11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165" fontId="2" fillId="0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165" fontId="3" fillId="7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165" fontId="3" fillId="8" borderId="1" xfId="0" applyNumberFormat="1" applyFont="1" applyFill="1" applyBorder="1" applyAlignment="1">
      <alignment horizontal="center" vertical="center" wrapText="1"/>
    </xf>
    <xf numFmtId="165" fontId="3" fillId="8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164" fontId="3" fillId="12" borderId="1" xfId="0" applyNumberFormat="1" applyFont="1" applyFill="1" applyBorder="1" applyAlignment="1">
      <alignment horizontal="center" vertical="center"/>
    </xf>
    <xf numFmtId="164" fontId="9" fillId="13" borderId="1" xfId="0" applyNumberFormat="1" applyFont="1" applyFill="1" applyBorder="1" applyAlignment="1">
      <alignment horizontal="center" vertical="center" wrapText="1"/>
    </xf>
    <xf numFmtId="164" fontId="3" fillId="1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14" borderId="1" xfId="0" applyNumberFormat="1" applyFont="1" applyFill="1" applyBorder="1" applyAlignment="1">
      <alignment horizontal="center" vertical="center"/>
    </xf>
    <xf numFmtId="164" fontId="2" fillId="15" borderId="1" xfId="0" applyNumberFormat="1" applyFont="1" applyFill="1" applyBorder="1" applyAlignment="1">
      <alignment horizontal="center" vertical="center" wrapText="1"/>
    </xf>
    <xf numFmtId="164" fontId="2" fillId="11" borderId="1" xfId="0" applyNumberFormat="1" applyFont="1" applyFill="1" applyBorder="1" applyAlignment="1">
      <alignment horizontal="center" vertical="center"/>
    </xf>
    <xf numFmtId="164" fontId="2" fillId="11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right"/>
    </xf>
    <xf numFmtId="0" fontId="9" fillId="2" borderId="1" xfId="0" applyFont="1" applyFill="1" applyBorder="1" applyAlignment="1">
      <alignment horizontal="center" vertical="center" wrapText="1"/>
    </xf>
    <xf numFmtId="165" fontId="3" fillId="8" borderId="5" xfId="0" applyNumberFormat="1" applyFont="1" applyFill="1" applyBorder="1" applyAlignment="1">
      <alignment horizontal="left" vertical="center"/>
    </xf>
    <xf numFmtId="165" fontId="3" fillId="8" borderId="6" xfId="0" applyNumberFormat="1" applyFont="1" applyFill="1" applyBorder="1" applyAlignment="1">
      <alignment horizontal="left" vertical="center"/>
    </xf>
    <xf numFmtId="165" fontId="3" fillId="8" borderId="7" xfId="0" applyNumberFormat="1" applyFont="1" applyFill="1" applyBorder="1" applyAlignment="1">
      <alignment horizontal="left" vertical="center"/>
    </xf>
    <xf numFmtId="2" fontId="4" fillId="5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3" fillId="6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5" fontId="3" fillId="9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65" fontId="2" fillId="8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 textRotation="90" wrapText="1"/>
    </xf>
    <xf numFmtId="165" fontId="3" fillId="8" borderId="1" xfId="0" applyNumberFormat="1" applyFont="1" applyFill="1" applyBorder="1" applyAlignment="1">
      <alignment horizontal="left" vertical="center" wrapText="1"/>
    </xf>
    <xf numFmtId="165" fontId="3" fillId="8" borderId="1" xfId="0" applyNumberFormat="1" applyFont="1" applyFill="1" applyBorder="1" applyAlignment="1">
      <alignment horizontal="left" vertical="center"/>
    </xf>
    <xf numFmtId="165" fontId="3" fillId="7" borderId="1" xfId="0" applyNumberFormat="1" applyFont="1" applyFill="1" applyBorder="1" applyAlignment="1">
      <alignment horizontal="center" vertical="center"/>
    </xf>
    <xf numFmtId="165" fontId="3" fillId="6" borderId="1" xfId="0" applyNumberFormat="1" applyFont="1" applyFill="1" applyBorder="1" applyAlignment="1">
      <alignment horizontal="center" vertical="center"/>
    </xf>
    <xf numFmtId="165" fontId="3" fillId="5" borderId="1" xfId="0" applyNumberFormat="1" applyFont="1" applyFill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165" fontId="3" fillId="10" borderId="1" xfId="0" applyNumberFormat="1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 textRotation="90" wrapText="1"/>
    </xf>
    <xf numFmtId="1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2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165" fontId="5" fillId="0" borderId="0" xfId="0" applyNumberFormat="1" applyFont="1" applyBorder="1" applyAlignment="1">
      <alignment horizontal="right" vertical="center"/>
    </xf>
    <xf numFmtId="165" fontId="2" fillId="0" borderId="2" xfId="0" applyNumberFormat="1" applyFont="1" applyFill="1" applyBorder="1" applyAlignment="1">
      <alignment horizontal="center" vertical="center" textRotation="90" wrapText="1"/>
    </xf>
    <xf numFmtId="165" fontId="2" fillId="0" borderId="3" xfId="0" applyNumberFormat="1" applyFont="1" applyFill="1" applyBorder="1" applyAlignment="1">
      <alignment horizontal="center" vertical="center" textRotation="90" wrapText="1"/>
    </xf>
    <xf numFmtId="1" fontId="2" fillId="0" borderId="1" xfId="1" applyNumberFormat="1" applyFont="1" applyFill="1" applyBorder="1" applyAlignment="1">
      <alignment horizontal="center" vertical="center" wrapText="1"/>
    </xf>
    <xf numFmtId="1" fontId="2" fillId="11" borderId="2" xfId="0" applyNumberFormat="1" applyFont="1" applyFill="1" applyBorder="1" applyAlignment="1">
      <alignment horizontal="center" vertical="center"/>
    </xf>
    <xf numFmtId="1" fontId="2" fillId="11" borderId="4" xfId="0" applyNumberFormat="1" applyFont="1" applyFill="1" applyBorder="1" applyAlignment="1">
      <alignment horizontal="center" vertical="center"/>
    </xf>
    <xf numFmtId="1" fontId="2" fillId="11" borderId="3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3" fillId="0" borderId="0" xfId="0" applyFont="1" applyBorder="1" applyAlignment="1">
      <alignment horizontal="center"/>
    </xf>
  </cellXfs>
  <cellStyles count="3">
    <cellStyle name="Įprastas" xfId="0" builtinId="0"/>
    <cellStyle name="Normal_6 programa" xfId="1" xr:uid="{00000000-0005-0000-0000-000001000000}"/>
    <cellStyle name="Normal_Sheet1" xfId="2" xr:uid="{00000000-0005-0000-0000-000002000000}"/>
  </cellStyles>
  <dxfs count="1"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zoomScale="160" zoomScaleNormal="160" workbookViewId="0">
      <selection activeCell="B14" sqref="B14"/>
    </sheetView>
  </sheetViews>
  <sheetFormatPr defaultColWidth="9.109375" defaultRowHeight="13.2" x14ac:dyDescent="0.25"/>
  <cols>
    <col min="1" max="1" width="44.33203125" style="19" customWidth="1"/>
    <col min="2" max="2" width="12.5546875" style="19" customWidth="1"/>
    <col min="3" max="3" width="10.88671875" style="19" customWidth="1"/>
    <col min="4" max="4" width="11.88671875" style="19" customWidth="1"/>
    <col min="5" max="16384" width="9.109375" style="19"/>
  </cols>
  <sheetData>
    <row r="1" spans="1:4" ht="30.75" customHeight="1" x14ac:dyDescent="0.25">
      <c r="A1" s="80" t="s">
        <v>69</v>
      </c>
      <c r="B1" s="81"/>
      <c r="C1" s="81"/>
      <c r="D1" s="81"/>
    </row>
    <row r="2" spans="1:4" x14ac:dyDescent="0.25">
      <c r="A2" s="81" t="s">
        <v>100</v>
      </c>
      <c r="B2" s="81"/>
      <c r="C2" s="81"/>
      <c r="D2" s="81"/>
    </row>
    <row r="4" spans="1:4" x14ac:dyDescent="0.25">
      <c r="A4" s="82" t="s">
        <v>50</v>
      </c>
      <c r="B4" s="82"/>
      <c r="C4" s="82"/>
      <c r="D4" s="82"/>
    </row>
    <row r="5" spans="1:4" ht="12.75" customHeight="1" x14ac:dyDescent="0.25">
      <c r="A5" s="83" t="s">
        <v>51</v>
      </c>
      <c r="B5" s="83" t="s">
        <v>135</v>
      </c>
      <c r="C5" s="83" t="s">
        <v>141</v>
      </c>
      <c r="D5" s="83" t="s">
        <v>156</v>
      </c>
    </row>
    <row r="6" spans="1:4" x14ac:dyDescent="0.25">
      <c r="A6" s="83"/>
      <c r="B6" s="83"/>
      <c r="C6" s="83"/>
      <c r="D6" s="83"/>
    </row>
    <row r="7" spans="1:4" x14ac:dyDescent="0.25">
      <c r="A7" s="83"/>
      <c r="B7" s="83"/>
      <c r="C7" s="83"/>
      <c r="D7" s="83"/>
    </row>
    <row r="8" spans="1:4" x14ac:dyDescent="0.25">
      <c r="A8" s="83"/>
      <c r="B8" s="83"/>
      <c r="C8" s="83"/>
      <c r="D8" s="83"/>
    </row>
    <row r="9" spans="1:4" x14ac:dyDescent="0.25">
      <c r="A9" s="62" t="s">
        <v>52</v>
      </c>
      <c r="B9" s="72">
        <f>SUM('1 lentele'!G83)</f>
        <v>4504.4000000000005</v>
      </c>
      <c r="C9" s="20">
        <f>SUM('1 lentele'!I83)</f>
        <v>4499.8</v>
      </c>
      <c r="D9" s="20">
        <f>SUM('1 lentele'!K83)</f>
        <v>4065.2</v>
      </c>
    </row>
    <row r="10" spans="1:4" x14ac:dyDescent="0.25">
      <c r="A10" s="64" t="s">
        <v>163</v>
      </c>
      <c r="B10" s="22">
        <f>'1 lentele'!H83</f>
        <v>454.3</v>
      </c>
      <c r="C10" s="23">
        <f>'1 lentele'!J83</f>
        <v>440</v>
      </c>
      <c r="D10" s="23">
        <f>'1 lentele'!L83</f>
        <v>441</v>
      </c>
    </row>
    <row r="11" spans="1:4" x14ac:dyDescent="0.25">
      <c r="A11" s="65" t="s">
        <v>53</v>
      </c>
      <c r="B11" s="72">
        <f>B12+B21</f>
        <v>4504.4000000000005</v>
      </c>
      <c r="C11" s="20">
        <f>C12+C21</f>
        <v>4499.8</v>
      </c>
      <c r="D11" s="20">
        <f>D12+D21</f>
        <v>4065.2</v>
      </c>
    </row>
    <row r="12" spans="1:4" x14ac:dyDescent="0.25">
      <c r="A12" s="66" t="s">
        <v>54</v>
      </c>
      <c r="B12" s="21">
        <f>B13+B14+B19+B20</f>
        <v>3951.2000000000003</v>
      </c>
      <c r="C12" s="21">
        <f>C13+C14+C19+C20</f>
        <v>3586.2</v>
      </c>
      <c r="D12" s="21">
        <f>D13+D14+D19+D20</f>
        <v>3460.7</v>
      </c>
    </row>
    <row r="13" spans="1:4" ht="26.4" x14ac:dyDescent="0.25">
      <c r="A13" s="67" t="s">
        <v>55</v>
      </c>
      <c r="B13" s="22">
        <f>'1 lentele'!G78</f>
        <v>2370.9</v>
      </c>
      <c r="C13" s="22">
        <f>'1 lentele'!I78</f>
        <v>2248</v>
      </c>
      <c r="D13" s="22">
        <f>'1 lentele'!K78</f>
        <v>2133.1999999999998</v>
      </c>
    </row>
    <row r="14" spans="1:4" x14ac:dyDescent="0.25">
      <c r="A14" s="67" t="s">
        <v>56</v>
      </c>
      <c r="B14" s="22">
        <f>B16+B17+B18</f>
        <v>1069.4000000000001</v>
      </c>
      <c r="C14" s="22">
        <f>C16+C17+C18</f>
        <v>1062</v>
      </c>
      <c r="D14" s="22">
        <f>D16+D17+D18</f>
        <v>1047</v>
      </c>
    </row>
    <row r="15" spans="1:4" x14ac:dyDescent="0.25">
      <c r="A15" s="68" t="s">
        <v>57</v>
      </c>
      <c r="B15" s="22"/>
      <c r="C15" s="22"/>
      <c r="D15" s="22"/>
    </row>
    <row r="16" spans="1:4" ht="26.4" x14ac:dyDescent="0.25">
      <c r="A16" s="67" t="s">
        <v>58</v>
      </c>
      <c r="B16" s="22">
        <f>'1 lentele'!G81</f>
        <v>1069.4000000000001</v>
      </c>
      <c r="C16" s="22">
        <f>'1 lentele'!I81</f>
        <v>1062</v>
      </c>
      <c r="D16" s="22">
        <f>'1 lentele'!K81</f>
        <v>1047</v>
      </c>
    </row>
    <row r="17" spans="1:4" x14ac:dyDescent="0.25">
      <c r="A17" s="67" t="s">
        <v>59</v>
      </c>
      <c r="B17" s="22"/>
      <c r="C17" s="22"/>
      <c r="D17" s="22"/>
    </row>
    <row r="18" spans="1:4" x14ac:dyDescent="0.25">
      <c r="A18" s="67" t="s">
        <v>95</v>
      </c>
      <c r="B18" s="22"/>
      <c r="C18" s="22"/>
      <c r="D18" s="22"/>
    </row>
    <row r="19" spans="1:4" x14ac:dyDescent="0.25">
      <c r="A19" s="67" t="s">
        <v>60</v>
      </c>
      <c r="B19" s="22">
        <f>'1 lentele'!G79</f>
        <v>94.4</v>
      </c>
      <c r="C19" s="22">
        <f>'1 lentele'!I79</f>
        <v>98</v>
      </c>
      <c r="D19" s="22">
        <f>'1 lentele'!K79</f>
        <v>107.5</v>
      </c>
    </row>
    <row r="20" spans="1:4" x14ac:dyDescent="0.25">
      <c r="A20" s="64" t="s">
        <v>61</v>
      </c>
      <c r="B20" s="22">
        <f>SUM('1 lentele'!G80)</f>
        <v>416.5</v>
      </c>
      <c r="C20" s="22">
        <f>SUM('1 lentele'!I80)</f>
        <v>178.2</v>
      </c>
      <c r="D20" s="22">
        <f>SUM('1 lentele'!K80)</f>
        <v>173</v>
      </c>
    </row>
    <row r="21" spans="1:4" x14ac:dyDescent="0.25">
      <c r="A21" s="63" t="s">
        <v>62</v>
      </c>
      <c r="B21" s="21">
        <f>SUM(B22:B27)</f>
        <v>553.20000000000005</v>
      </c>
      <c r="C21" s="21">
        <f>SUM(C22:C27)</f>
        <v>913.6</v>
      </c>
      <c r="D21" s="21">
        <f>SUM(D22:D27)</f>
        <v>604.5</v>
      </c>
    </row>
    <row r="22" spans="1:4" x14ac:dyDescent="0.25">
      <c r="A22" s="69" t="s">
        <v>63</v>
      </c>
      <c r="B22" s="22"/>
      <c r="C22" s="22"/>
      <c r="D22" s="22"/>
    </row>
    <row r="23" spans="1:4" x14ac:dyDescent="0.25">
      <c r="A23" s="70" t="s">
        <v>64</v>
      </c>
      <c r="B23" s="22"/>
      <c r="C23" s="22"/>
      <c r="D23" s="22"/>
    </row>
    <row r="24" spans="1:4" x14ac:dyDescent="0.25">
      <c r="A24" s="70" t="s">
        <v>65</v>
      </c>
      <c r="B24" s="22">
        <f>'1 lentele'!G82</f>
        <v>553.20000000000005</v>
      </c>
      <c r="C24" s="22">
        <f>'1 lentele'!I82</f>
        <v>913.6</v>
      </c>
      <c r="D24" s="22">
        <f>'1 lentele'!K82</f>
        <v>604.5</v>
      </c>
    </row>
    <row r="25" spans="1:4" x14ac:dyDescent="0.25">
      <c r="A25" s="70" t="s">
        <v>66</v>
      </c>
      <c r="B25" s="22"/>
      <c r="C25" s="22"/>
      <c r="D25" s="22"/>
    </row>
    <row r="26" spans="1:4" x14ac:dyDescent="0.25">
      <c r="A26" s="70" t="s">
        <v>67</v>
      </c>
      <c r="B26" s="22"/>
      <c r="C26" s="22"/>
      <c r="D26" s="22"/>
    </row>
    <row r="27" spans="1:4" x14ac:dyDescent="0.25">
      <c r="A27" s="70" t="s">
        <v>68</v>
      </c>
      <c r="B27" s="22"/>
      <c r="C27" s="22"/>
      <c r="D27" s="22"/>
    </row>
    <row r="30" spans="1:4" x14ac:dyDescent="0.25">
      <c r="B30" s="24"/>
      <c r="C30" s="24"/>
      <c r="D30" s="24"/>
    </row>
    <row r="32" spans="1:4" x14ac:dyDescent="0.25">
      <c r="B32" s="24"/>
      <c r="C32" s="24"/>
      <c r="D32" s="24"/>
    </row>
    <row r="35" spans="2:4" x14ac:dyDescent="0.25">
      <c r="B35" s="24"/>
      <c r="C35" s="24"/>
      <c r="D35" s="24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9"/>
  <sheetViews>
    <sheetView tabSelected="1" zoomScale="130" zoomScaleNormal="130" zoomScaleSheetLayoutView="75" workbookViewId="0">
      <selection activeCell="M68" sqref="M68:M71"/>
    </sheetView>
  </sheetViews>
  <sheetFormatPr defaultColWidth="9.109375" defaultRowHeight="10.199999999999999" x14ac:dyDescent="0.25"/>
  <cols>
    <col min="1" max="1" width="2.33203125" style="3" customWidth="1"/>
    <col min="2" max="2" width="2.44140625" style="3" customWidth="1"/>
    <col min="3" max="3" width="2.88671875" style="3" customWidth="1"/>
    <col min="4" max="4" width="39.33203125" style="3" customWidth="1"/>
    <col min="5" max="5" width="5.6640625" style="3" customWidth="1"/>
    <col min="6" max="6" width="10.6640625" style="3" customWidth="1"/>
    <col min="7" max="7" width="5.5546875" style="3" customWidth="1"/>
    <col min="8" max="8" width="4.5546875" style="3" customWidth="1"/>
    <col min="9" max="9" width="5.44140625" style="3" customWidth="1"/>
    <col min="10" max="10" width="4.88671875" style="3" customWidth="1"/>
    <col min="11" max="11" width="5.44140625" style="3" customWidth="1"/>
    <col min="12" max="12" width="4.6640625" style="3" customWidth="1"/>
    <col min="13" max="13" width="36" style="3" customWidth="1"/>
    <col min="14" max="14" width="3.88671875" style="3" customWidth="1"/>
    <col min="15" max="15" width="4" style="3" customWidth="1"/>
    <col min="16" max="16" width="4.109375" style="3" customWidth="1"/>
    <col min="17" max="16384" width="9.109375" style="3"/>
  </cols>
  <sheetData>
    <row r="1" spans="1:16" ht="24" customHeight="1" x14ac:dyDescent="0.25">
      <c r="M1" s="91" t="s">
        <v>136</v>
      </c>
      <c r="N1" s="91"/>
      <c r="O1" s="91"/>
      <c r="P1" s="91"/>
    </row>
    <row r="2" spans="1:16" ht="10.5" customHeight="1" x14ac:dyDescent="0.25">
      <c r="A2" s="120" t="s">
        <v>22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</row>
    <row r="3" spans="1:16" s="4" customFormat="1" ht="12" customHeight="1" x14ac:dyDescent="0.25">
      <c r="A3" s="122" t="s">
        <v>38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</row>
    <row r="4" spans="1:16" s="14" customFormat="1" ht="10.5" customHeight="1" x14ac:dyDescent="0.25">
      <c r="A4" s="124" t="s">
        <v>28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s="4" customFormat="1" ht="11.25" customHeight="1" x14ac:dyDescent="0.25">
      <c r="A5" s="121" t="s">
        <v>96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</row>
    <row r="6" spans="1:16" ht="11.25" customHeight="1" x14ac:dyDescent="0.25">
      <c r="A6" s="123" t="s">
        <v>102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</row>
    <row r="7" spans="1:16" ht="9" customHeight="1" x14ac:dyDescent="0.25">
      <c r="A7" s="126" t="s">
        <v>37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</row>
    <row r="8" spans="1:16" ht="12.6" customHeight="1" x14ac:dyDescent="0.25">
      <c r="A8" s="116" t="s">
        <v>0</v>
      </c>
      <c r="B8" s="116" t="s">
        <v>1</v>
      </c>
      <c r="C8" s="116" t="s">
        <v>2</v>
      </c>
      <c r="D8" s="119" t="s">
        <v>3</v>
      </c>
      <c r="E8" s="116" t="s">
        <v>4</v>
      </c>
      <c r="F8" s="116" t="s">
        <v>5</v>
      </c>
      <c r="G8" s="92" t="s">
        <v>135</v>
      </c>
      <c r="H8" s="92"/>
      <c r="I8" s="92" t="s">
        <v>141</v>
      </c>
      <c r="J8" s="92"/>
      <c r="K8" s="92" t="s">
        <v>156</v>
      </c>
      <c r="L8" s="92"/>
      <c r="M8" s="119" t="s">
        <v>6</v>
      </c>
      <c r="N8" s="119"/>
      <c r="O8" s="119"/>
      <c r="P8" s="119"/>
    </row>
    <row r="9" spans="1:16" ht="28.2" customHeight="1" x14ac:dyDescent="0.25">
      <c r="A9" s="116"/>
      <c r="B9" s="116"/>
      <c r="C9" s="116"/>
      <c r="D9" s="119"/>
      <c r="E9" s="116"/>
      <c r="F9" s="116"/>
      <c r="G9" s="116" t="s">
        <v>7</v>
      </c>
      <c r="H9" s="127" t="s">
        <v>9</v>
      </c>
      <c r="I9" s="116" t="s">
        <v>7</v>
      </c>
      <c r="J9" s="127" t="s">
        <v>9</v>
      </c>
      <c r="K9" s="116" t="s">
        <v>7</v>
      </c>
      <c r="L9" s="127" t="s">
        <v>9</v>
      </c>
      <c r="M9" s="94" t="s">
        <v>24</v>
      </c>
      <c r="N9" s="100" t="s">
        <v>8</v>
      </c>
      <c r="O9" s="100"/>
      <c r="P9" s="100"/>
    </row>
    <row r="10" spans="1:16" ht="72.599999999999994" customHeight="1" x14ac:dyDescent="0.25">
      <c r="A10" s="116"/>
      <c r="B10" s="116"/>
      <c r="C10" s="116"/>
      <c r="D10" s="119"/>
      <c r="E10" s="116"/>
      <c r="F10" s="116"/>
      <c r="G10" s="116"/>
      <c r="H10" s="128"/>
      <c r="I10" s="116"/>
      <c r="J10" s="128"/>
      <c r="K10" s="116"/>
      <c r="L10" s="128"/>
      <c r="M10" s="94"/>
      <c r="N10" s="51" t="s">
        <v>157</v>
      </c>
      <c r="O10" s="51" t="s">
        <v>142</v>
      </c>
      <c r="P10" s="51" t="s">
        <v>158</v>
      </c>
    </row>
    <row r="11" spans="1:16" ht="15" customHeight="1" x14ac:dyDescent="0.25">
      <c r="A11" s="115" t="s">
        <v>90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</row>
    <row r="12" spans="1:16" ht="15" customHeight="1" x14ac:dyDescent="0.25">
      <c r="A12" s="95" t="s">
        <v>97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</row>
    <row r="13" spans="1:16" ht="15" customHeight="1" x14ac:dyDescent="0.25">
      <c r="A13" s="50" t="s">
        <v>15</v>
      </c>
      <c r="B13" s="93" t="s">
        <v>40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</row>
    <row r="14" spans="1:16" ht="15" customHeight="1" x14ac:dyDescent="0.25">
      <c r="A14" s="50" t="s">
        <v>15</v>
      </c>
      <c r="B14" s="49" t="s">
        <v>15</v>
      </c>
      <c r="C14" s="87" t="s">
        <v>39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</row>
    <row r="15" spans="1:16" ht="12.75" customHeight="1" x14ac:dyDescent="0.25">
      <c r="A15" s="89" t="s">
        <v>15</v>
      </c>
      <c r="B15" s="90" t="s">
        <v>15</v>
      </c>
      <c r="C15" s="88" t="s">
        <v>15</v>
      </c>
      <c r="D15" s="96" t="s">
        <v>29</v>
      </c>
      <c r="E15" s="117" t="s">
        <v>91</v>
      </c>
      <c r="F15" s="47" t="s">
        <v>32</v>
      </c>
      <c r="G15" s="10">
        <v>687</v>
      </c>
      <c r="H15" s="10"/>
      <c r="I15" s="10">
        <v>690</v>
      </c>
      <c r="J15" s="10"/>
      <c r="K15" s="10">
        <v>695</v>
      </c>
      <c r="L15" s="10"/>
      <c r="M15" s="99" t="s">
        <v>41</v>
      </c>
      <c r="N15" s="130">
        <v>12</v>
      </c>
      <c r="O15" s="130">
        <v>12</v>
      </c>
      <c r="P15" s="130">
        <v>12</v>
      </c>
    </row>
    <row r="16" spans="1:16" ht="10.5" customHeight="1" x14ac:dyDescent="0.25">
      <c r="A16" s="89"/>
      <c r="B16" s="90"/>
      <c r="C16" s="88"/>
      <c r="D16" s="96"/>
      <c r="E16" s="117"/>
      <c r="F16" s="48" t="s">
        <v>10</v>
      </c>
      <c r="G16" s="16">
        <f t="shared" ref="G16:L16" si="0">SUM(G15:G15)</f>
        <v>687</v>
      </c>
      <c r="H16" s="16">
        <f t="shared" si="0"/>
        <v>0</v>
      </c>
      <c r="I16" s="16">
        <f t="shared" si="0"/>
        <v>690</v>
      </c>
      <c r="J16" s="16">
        <f t="shared" si="0"/>
        <v>0</v>
      </c>
      <c r="K16" s="16">
        <f t="shared" si="0"/>
        <v>695</v>
      </c>
      <c r="L16" s="16">
        <f t="shared" si="0"/>
        <v>0</v>
      </c>
      <c r="M16" s="99"/>
      <c r="N16" s="132"/>
      <c r="O16" s="132"/>
      <c r="P16" s="132"/>
    </row>
    <row r="17" spans="1:16" x14ac:dyDescent="0.25">
      <c r="A17" s="89" t="s">
        <v>15</v>
      </c>
      <c r="B17" s="90" t="s">
        <v>15</v>
      </c>
      <c r="C17" s="88" t="s">
        <v>16</v>
      </c>
      <c r="D17" s="96" t="s">
        <v>146</v>
      </c>
      <c r="E17" s="97" t="s">
        <v>154</v>
      </c>
      <c r="F17" s="47" t="s">
        <v>32</v>
      </c>
      <c r="G17" s="17">
        <v>1058.8</v>
      </c>
      <c r="H17" s="17">
        <v>441.3</v>
      </c>
      <c r="I17" s="17">
        <v>950</v>
      </c>
      <c r="J17" s="17">
        <v>440</v>
      </c>
      <c r="K17" s="17">
        <v>990</v>
      </c>
      <c r="L17" s="17">
        <v>441</v>
      </c>
      <c r="M17" s="99" t="s">
        <v>110</v>
      </c>
      <c r="N17" s="130">
        <v>5</v>
      </c>
      <c r="O17" s="130">
        <v>4</v>
      </c>
      <c r="P17" s="130">
        <v>5</v>
      </c>
    </row>
    <row r="18" spans="1:16" x14ac:dyDescent="0.25">
      <c r="A18" s="89"/>
      <c r="B18" s="90"/>
      <c r="C18" s="88"/>
      <c r="D18" s="96"/>
      <c r="E18" s="97"/>
      <c r="F18" s="47" t="s">
        <v>127</v>
      </c>
      <c r="G18" s="17">
        <v>88.4</v>
      </c>
      <c r="H18" s="17">
        <v>7</v>
      </c>
      <c r="I18" s="17">
        <v>93</v>
      </c>
      <c r="J18" s="17"/>
      <c r="K18" s="17">
        <v>105.5</v>
      </c>
      <c r="L18" s="17"/>
      <c r="M18" s="99"/>
      <c r="N18" s="131"/>
      <c r="O18" s="131"/>
      <c r="P18" s="131"/>
    </row>
    <row r="19" spans="1:16" x14ac:dyDescent="0.25">
      <c r="A19" s="89"/>
      <c r="B19" s="90"/>
      <c r="C19" s="88"/>
      <c r="D19" s="96"/>
      <c r="E19" s="97"/>
      <c r="F19" s="79" t="s">
        <v>148</v>
      </c>
      <c r="G19" s="17">
        <v>100</v>
      </c>
      <c r="H19" s="17"/>
      <c r="I19" s="17"/>
      <c r="J19" s="17"/>
      <c r="K19" s="17"/>
      <c r="L19" s="17"/>
      <c r="M19" s="99"/>
      <c r="N19" s="131"/>
      <c r="O19" s="131"/>
      <c r="P19" s="131"/>
    </row>
    <row r="20" spans="1:16" x14ac:dyDescent="0.25">
      <c r="A20" s="89"/>
      <c r="B20" s="90"/>
      <c r="C20" s="88"/>
      <c r="D20" s="96"/>
      <c r="E20" s="97"/>
      <c r="F20" s="47" t="s">
        <v>112</v>
      </c>
      <c r="G20" s="17">
        <v>22</v>
      </c>
      <c r="H20" s="17"/>
      <c r="I20" s="17">
        <v>22</v>
      </c>
      <c r="J20" s="17"/>
      <c r="K20" s="17">
        <v>22.5</v>
      </c>
      <c r="L20" s="17"/>
      <c r="M20" s="99"/>
      <c r="N20" s="131"/>
      <c r="O20" s="131"/>
      <c r="P20" s="131"/>
    </row>
    <row r="21" spans="1:16" x14ac:dyDescent="0.25">
      <c r="A21" s="89"/>
      <c r="B21" s="90"/>
      <c r="C21" s="88"/>
      <c r="D21" s="96"/>
      <c r="E21" s="97"/>
      <c r="F21" s="47" t="s">
        <v>129</v>
      </c>
      <c r="G21" s="17">
        <v>16.399999999999999</v>
      </c>
      <c r="H21" s="17"/>
      <c r="I21" s="17">
        <v>17</v>
      </c>
      <c r="J21" s="17"/>
      <c r="K21" s="17">
        <v>17</v>
      </c>
      <c r="L21" s="17"/>
      <c r="M21" s="99"/>
      <c r="N21" s="131"/>
      <c r="O21" s="131"/>
      <c r="P21" s="131"/>
    </row>
    <row r="22" spans="1:16" x14ac:dyDescent="0.25">
      <c r="A22" s="89"/>
      <c r="B22" s="90"/>
      <c r="C22" s="88"/>
      <c r="D22" s="96"/>
      <c r="E22" s="97"/>
      <c r="F22" s="48" t="s">
        <v>10</v>
      </c>
      <c r="G22" s="73">
        <f>SUM(G17:G21)</f>
        <v>1285.6000000000001</v>
      </c>
      <c r="H22" s="73">
        <f t="shared" ref="H22:L22" si="1">SUM(H17:H21)</f>
        <v>448.3</v>
      </c>
      <c r="I22" s="73">
        <f t="shared" si="1"/>
        <v>1082</v>
      </c>
      <c r="J22" s="73">
        <f t="shared" si="1"/>
        <v>440</v>
      </c>
      <c r="K22" s="73">
        <f t="shared" si="1"/>
        <v>1135</v>
      </c>
      <c r="L22" s="73">
        <f t="shared" si="1"/>
        <v>441</v>
      </c>
      <c r="M22" s="99"/>
      <c r="N22" s="132"/>
      <c r="O22" s="132"/>
      <c r="P22" s="132"/>
    </row>
    <row r="23" spans="1:16" ht="11.25" customHeight="1" x14ac:dyDescent="0.25">
      <c r="A23" s="89" t="s">
        <v>15</v>
      </c>
      <c r="B23" s="90" t="s">
        <v>15</v>
      </c>
      <c r="C23" s="88" t="s">
        <v>17</v>
      </c>
      <c r="D23" s="96" t="s">
        <v>34</v>
      </c>
      <c r="E23" s="98" t="s">
        <v>154</v>
      </c>
      <c r="F23" s="47" t="s">
        <v>32</v>
      </c>
      <c r="G23" s="10">
        <v>20</v>
      </c>
      <c r="H23" s="10"/>
      <c r="I23" s="10">
        <v>20</v>
      </c>
      <c r="J23" s="10"/>
      <c r="K23" s="10">
        <v>20</v>
      </c>
      <c r="L23" s="10"/>
      <c r="M23" s="99" t="s">
        <v>115</v>
      </c>
      <c r="N23" s="130">
        <v>2</v>
      </c>
      <c r="O23" s="130">
        <v>2</v>
      </c>
      <c r="P23" s="130">
        <v>2</v>
      </c>
    </row>
    <row r="24" spans="1:16" x14ac:dyDescent="0.25">
      <c r="A24" s="89"/>
      <c r="B24" s="90"/>
      <c r="C24" s="88"/>
      <c r="D24" s="96"/>
      <c r="E24" s="98"/>
      <c r="F24" s="48" t="s">
        <v>10</v>
      </c>
      <c r="G24" s="16">
        <f t="shared" ref="G24:L24" si="2">SUM(G23:G23)</f>
        <v>20</v>
      </c>
      <c r="H24" s="16">
        <f t="shared" si="2"/>
        <v>0</v>
      </c>
      <c r="I24" s="16">
        <f t="shared" si="2"/>
        <v>20</v>
      </c>
      <c r="J24" s="16">
        <f t="shared" si="2"/>
        <v>0</v>
      </c>
      <c r="K24" s="16">
        <f t="shared" si="2"/>
        <v>20</v>
      </c>
      <c r="L24" s="16">
        <f t="shared" si="2"/>
        <v>0</v>
      </c>
      <c r="M24" s="99"/>
      <c r="N24" s="132"/>
      <c r="O24" s="132"/>
      <c r="P24" s="132"/>
    </row>
    <row r="25" spans="1:16" x14ac:dyDescent="0.25">
      <c r="A25" s="89" t="s">
        <v>15</v>
      </c>
      <c r="B25" s="90" t="s">
        <v>15</v>
      </c>
      <c r="C25" s="88" t="s">
        <v>18</v>
      </c>
      <c r="D25" s="96" t="s">
        <v>123</v>
      </c>
      <c r="E25" s="98" t="s">
        <v>92</v>
      </c>
      <c r="F25" s="47" t="s">
        <v>32</v>
      </c>
      <c r="G25" s="10">
        <v>5</v>
      </c>
      <c r="H25" s="10"/>
      <c r="I25" s="10">
        <v>10</v>
      </c>
      <c r="J25" s="10"/>
      <c r="K25" s="10">
        <v>2</v>
      </c>
      <c r="L25" s="10"/>
      <c r="M25" s="99" t="s">
        <v>42</v>
      </c>
      <c r="N25" s="130">
        <v>1</v>
      </c>
      <c r="O25" s="130">
        <v>2</v>
      </c>
      <c r="P25" s="130">
        <v>2</v>
      </c>
    </row>
    <row r="26" spans="1:16" x14ac:dyDescent="0.25">
      <c r="A26" s="89"/>
      <c r="B26" s="90"/>
      <c r="C26" s="88"/>
      <c r="D26" s="96"/>
      <c r="E26" s="98"/>
      <c r="F26" s="47" t="s">
        <v>127</v>
      </c>
      <c r="G26" s="10">
        <v>20</v>
      </c>
      <c r="H26" s="10"/>
      <c r="I26" s="10">
        <v>40</v>
      </c>
      <c r="J26" s="10"/>
      <c r="K26" s="10">
        <v>16</v>
      </c>
      <c r="L26" s="10"/>
      <c r="M26" s="99"/>
      <c r="N26" s="131"/>
      <c r="O26" s="131"/>
      <c r="P26" s="131"/>
    </row>
    <row r="27" spans="1:16" x14ac:dyDescent="0.25">
      <c r="A27" s="89"/>
      <c r="B27" s="90"/>
      <c r="C27" s="88"/>
      <c r="D27" s="96"/>
      <c r="E27" s="98"/>
      <c r="F27" s="48" t="s">
        <v>10</v>
      </c>
      <c r="G27" s="16">
        <f t="shared" ref="G27:L27" si="3">SUM(G25:G26)</f>
        <v>25</v>
      </c>
      <c r="H27" s="16">
        <f t="shared" si="3"/>
        <v>0</v>
      </c>
      <c r="I27" s="16">
        <f t="shared" si="3"/>
        <v>50</v>
      </c>
      <c r="J27" s="16">
        <f t="shared" si="3"/>
        <v>0</v>
      </c>
      <c r="K27" s="16">
        <f t="shared" si="3"/>
        <v>18</v>
      </c>
      <c r="L27" s="16">
        <f t="shared" si="3"/>
        <v>0</v>
      </c>
      <c r="M27" s="99"/>
      <c r="N27" s="132"/>
      <c r="O27" s="132"/>
      <c r="P27" s="132"/>
    </row>
    <row r="28" spans="1:16" ht="12" customHeight="1" x14ac:dyDescent="0.25">
      <c r="A28" s="89" t="s">
        <v>15</v>
      </c>
      <c r="B28" s="90" t="s">
        <v>15</v>
      </c>
      <c r="C28" s="88" t="s">
        <v>19</v>
      </c>
      <c r="D28" s="96" t="s">
        <v>36</v>
      </c>
      <c r="E28" s="98" t="s">
        <v>93</v>
      </c>
      <c r="F28" s="53" t="s">
        <v>112</v>
      </c>
      <c r="G28" s="11">
        <v>60.9</v>
      </c>
      <c r="H28" s="11"/>
      <c r="I28" s="11">
        <v>56</v>
      </c>
      <c r="J28" s="11"/>
      <c r="K28" s="11">
        <v>57</v>
      </c>
      <c r="L28" s="11"/>
      <c r="M28" s="101" t="s">
        <v>21</v>
      </c>
      <c r="N28" s="130" t="s">
        <v>21</v>
      </c>
      <c r="O28" s="130" t="s">
        <v>21</v>
      </c>
      <c r="P28" s="130" t="s">
        <v>21</v>
      </c>
    </row>
    <row r="29" spans="1:16" ht="12.75" customHeight="1" x14ac:dyDescent="0.25">
      <c r="A29" s="89"/>
      <c r="B29" s="90"/>
      <c r="C29" s="88"/>
      <c r="D29" s="96"/>
      <c r="E29" s="98"/>
      <c r="F29" s="48" t="s">
        <v>10</v>
      </c>
      <c r="G29" s="16">
        <f t="shared" ref="G29:L29" si="4">SUM(G28)</f>
        <v>60.9</v>
      </c>
      <c r="H29" s="16">
        <f t="shared" si="4"/>
        <v>0</v>
      </c>
      <c r="I29" s="16">
        <f t="shared" si="4"/>
        <v>56</v>
      </c>
      <c r="J29" s="16">
        <f t="shared" si="4"/>
        <v>0</v>
      </c>
      <c r="K29" s="16">
        <f t="shared" si="4"/>
        <v>57</v>
      </c>
      <c r="L29" s="16">
        <f t="shared" si="4"/>
        <v>0</v>
      </c>
      <c r="M29" s="102"/>
      <c r="N29" s="132"/>
      <c r="O29" s="132"/>
      <c r="P29" s="132"/>
    </row>
    <row r="30" spans="1:16" ht="11.25" customHeight="1" x14ac:dyDescent="0.25">
      <c r="A30" s="89" t="s">
        <v>15</v>
      </c>
      <c r="B30" s="90" t="s">
        <v>15</v>
      </c>
      <c r="C30" s="88" t="s">
        <v>20</v>
      </c>
      <c r="D30" s="96" t="s">
        <v>114</v>
      </c>
      <c r="E30" s="118" t="s">
        <v>108</v>
      </c>
      <c r="F30" s="47" t="s">
        <v>32</v>
      </c>
      <c r="G30" s="10">
        <v>1</v>
      </c>
      <c r="H30" s="10"/>
      <c r="I30" s="10">
        <v>1</v>
      </c>
      <c r="J30" s="10"/>
      <c r="K30" s="10">
        <v>1.2</v>
      </c>
      <c r="L30" s="10"/>
      <c r="M30" s="99" t="s">
        <v>124</v>
      </c>
      <c r="N30" s="130">
        <v>10</v>
      </c>
      <c r="O30" s="130">
        <v>5</v>
      </c>
      <c r="P30" s="130">
        <v>8</v>
      </c>
    </row>
    <row r="31" spans="1:16" ht="11.25" customHeight="1" x14ac:dyDescent="0.25">
      <c r="A31" s="89"/>
      <c r="B31" s="90"/>
      <c r="C31" s="88"/>
      <c r="D31" s="96"/>
      <c r="E31" s="118"/>
      <c r="F31" s="47" t="s">
        <v>127</v>
      </c>
      <c r="G31" s="10"/>
      <c r="H31" s="10"/>
      <c r="I31" s="10"/>
      <c r="J31" s="10"/>
      <c r="K31" s="10"/>
      <c r="L31" s="10"/>
      <c r="M31" s="99"/>
      <c r="N31" s="131"/>
      <c r="O31" s="131"/>
      <c r="P31" s="131"/>
    </row>
    <row r="32" spans="1:16" ht="11.25" customHeight="1" x14ac:dyDescent="0.25">
      <c r="A32" s="89"/>
      <c r="B32" s="90"/>
      <c r="C32" s="88"/>
      <c r="D32" s="96"/>
      <c r="E32" s="118"/>
      <c r="F32" s="48" t="s">
        <v>10</v>
      </c>
      <c r="G32" s="16">
        <f>SUM(G30:G31)</f>
        <v>1</v>
      </c>
      <c r="H32" s="16">
        <f t="shared" ref="H32:L32" si="5">SUM(H30:H31)</f>
        <v>0</v>
      </c>
      <c r="I32" s="16">
        <f t="shared" si="5"/>
        <v>1</v>
      </c>
      <c r="J32" s="16">
        <f t="shared" si="5"/>
        <v>0</v>
      </c>
      <c r="K32" s="16">
        <f t="shared" si="5"/>
        <v>1.2</v>
      </c>
      <c r="L32" s="16">
        <f t="shared" si="5"/>
        <v>0</v>
      </c>
      <c r="M32" s="99"/>
      <c r="N32" s="132"/>
      <c r="O32" s="132"/>
      <c r="P32" s="132"/>
    </row>
    <row r="33" spans="1:16" ht="12" customHeight="1" x14ac:dyDescent="0.25">
      <c r="A33" s="89" t="s">
        <v>15</v>
      </c>
      <c r="B33" s="90" t="s">
        <v>15</v>
      </c>
      <c r="C33" s="88" t="s">
        <v>25</v>
      </c>
      <c r="D33" s="96" t="s">
        <v>98</v>
      </c>
      <c r="E33" s="97" t="s">
        <v>154</v>
      </c>
      <c r="F33" s="47" t="s">
        <v>32</v>
      </c>
      <c r="G33" s="77">
        <v>15</v>
      </c>
      <c r="H33" s="10"/>
      <c r="I33" s="10">
        <v>165</v>
      </c>
      <c r="J33" s="10"/>
      <c r="K33" s="10">
        <v>65</v>
      </c>
      <c r="L33" s="10"/>
      <c r="M33" s="99" t="s">
        <v>94</v>
      </c>
      <c r="N33" s="130">
        <v>2</v>
      </c>
      <c r="O33" s="130">
        <v>1</v>
      </c>
      <c r="P33" s="130">
        <v>1</v>
      </c>
    </row>
    <row r="34" spans="1:16" ht="12" customHeight="1" x14ac:dyDescent="0.25">
      <c r="A34" s="89"/>
      <c r="B34" s="90"/>
      <c r="C34" s="88"/>
      <c r="D34" s="96"/>
      <c r="E34" s="97"/>
      <c r="F34" s="79" t="s">
        <v>148</v>
      </c>
      <c r="G34" s="77">
        <v>133.9</v>
      </c>
      <c r="H34" s="10"/>
      <c r="I34" s="10"/>
      <c r="J34" s="10"/>
      <c r="K34" s="10"/>
      <c r="L34" s="10"/>
      <c r="M34" s="99"/>
      <c r="N34" s="131"/>
      <c r="O34" s="131"/>
      <c r="P34" s="131"/>
    </row>
    <row r="35" spans="1:16" ht="11.25" customHeight="1" x14ac:dyDescent="0.25">
      <c r="A35" s="89"/>
      <c r="B35" s="90"/>
      <c r="C35" s="88"/>
      <c r="D35" s="96"/>
      <c r="E35" s="97"/>
      <c r="F35" s="47" t="s">
        <v>127</v>
      </c>
      <c r="G35" s="10">
        <v>110.3</v>
      </c>
      <c r="H35" s="10">
        <v>6</v>
      </c>
      <c r="I35" s="10">
        <v>150</v>
      </c>
      <c r="J35" s="10"/>
      <c r="K35" s="10">
        <v>50</v>
      </c>
      <c r="L35" s="10"/>
      <c r="M35" s="99"/>
      <c r="N35" s="131"/>
      <c r="O35" s="131"/>
      <c r="P35" s="131"/>
    </row>
    <row r="36" spans="1:16" ht="10.5" customHeight="1" x14ac:dyDescent="0.25">
      <c r="A36" s="89"/>
      <c r="B36" s="90"/>
      <c r="C36" s="88"/>
      <c r="D36" s="96"/>
      <c r="E36" s="97"/>
      <c r="F36" s="47" t="s">
        <v>129</v>
      </c>
      <c r="G36" s="10">
        <v>25</v>
      </c>
      <c r="H36" s="10"/>
      <c r="I36" s="10">
        <v>28</v>
      </c>
      <c r="J36" s="10"/>
      <c r="K36" s="10">
        <v>20</v>
      </c>
      <c r="L36" s="10"/>
      <c r="M36" s="99"/>
      <c r="N36" s="131"/>
      <c r="O36" s="131"/>
      <c r="P36" s="131"/>
    </row>
    <row r="37" spans="1:16" ht="16.5" customHeight="1" x14ac:dyDescent="0.25">
      <c r="A37" s="89"/>
      <c r="B37" s="90"/>
      <c r="C37" s="88"/>
      <c r="D37" s="96"/>
      <c r="E37" s="97"/>
      <c r="F37" s="48" t="s">
        <v>10</v>
      </c>
      <c r="G37" s="16">
        <f>SUM(G33:G36)</f>
        <v>284.2</v>
      </c>
      <c r="H37" s="16">
        <f t="shared" ref="H37:L37" si="6">SUM(H33:H36)</f>
        <v>6</v>
      </c>
      <c r="I37" s="16">
        <f t="shared" si="6"/>
        <v>343</v>
      </c>
      <c r="J37" s="16">
        <f t="shared" si="6"/>
        <v>0</v>
      </c>
      <c r="K37" s="16">
        <f t="shared" si="6"/>
        <v>135</v>
      </c>
      <c r="L37" s="16">
        <f t="shared" si="6"/>
        <v>0</v>
      </c>
      <c r="M37" s="99"/>
      <c r="N37" s="132"/>
      <c r="O37" s="132"/>
      <c r="P37" s="132"/>
    </row>
    <row r="38" spans="1:16" ht="13.5" customHeight="1" x14ac:dyDescent="0.25">
      <c r="A38" s="89" t="s">
        <v>15</v>
      </c>
      <c r="B38" s="90" t="s">
        <v>15</v>
      </c>
      <c r="C38" s="88" t="s">
        <v>26</v>
      </c>
      <c r="D38" s="96" t="s">
        <v>23</v>
      </c>
      <c r="E38" s="98" t="s">
        <v>154</v>
      </c>
      <c r="F38" s="47" t="s">
        <v>129</v>
      </c>
      <c r="G38" s="10">
        <v>583.6</v>
      </c>
      <c r="H38" s="10"/>
      <c r="I38" s="10">
        <v>566</v>
      </c>
      <c r="J38" s="10"/>
      <c r="K38" s="10">
        <v>568</v>
      </c>
      <c r="L38" s="10"/>
      <c r="M38" s="99" t="s">
        <v>43</v>
      </c>
      <c r="N38" s="130">
        <v>2</v>
      </c>
      <c r="O38" s="130">
        <v>1</v>
      </c>
      <c r="P38" s="130">
        <v>1</v>
      </c>
    </row>
    <row r="39" spans="1:16" ht="11.25" customHeight="1" x14ac:dyDescent="0.25">
      <c r="A39" s="89"/>
      <c r="B39" s="90"/>
      <c r="C39" s="88"/>
      <c r="D39" s="96"/>
      <c r="E39" s="98"/>
      <c r="F39" s="47" t="s">
        <v>148</v>
      </c>
      <c r="G39" s="10">
        <v>25.4</v>
      </c>
      <c r="H39" s="10"/>
      <c r="I39" s="10">
        <v>13.5</v>
      </c>
      <c r="J39" s="10"/>
      <c r="K39" s="10"/>
      <c r="L39" s="10"/>
      <c r="M39" s="99"/>
      <c r="N39" s="131"/>
      <c r="O39" s="131"/>
      <c r="P39" s="131"/>
    </row>
    <row r="40" spans="1:16" ht="12" customHeight="1" x14ac:dyDescent="0.25">
      <c r="A40" s="89"/>
      <c r="B40" s="90"/>
      <c r="C40" s="88"/>
      <c r="D40" s="96"/>
      <c r="E40" s="98"/>
      <c r="F40" s="47" t="s">
        <v>127</v>
      </c>
      <c r="G40" s="10">
        <v>40</v>
      </c>
      <c r="H40" s="10"/>
      <c r="I40" s="10">
        <v>100</v>
      </c>
      <c r="J40" s="10"/>
      <c r="K40" s="10"/>
      <c r="L40" s="10"/>
      <c r="M40" s="99"/>
      <c r="N40" s="131"/>
      <c r="O40" s="131"/>
      <c r="P40" s="131"/>
    </row>
    <row r="41" spans="1:16" ht="11.25" customHeight="1" x14ac:dyDescent="0.25">
      <c r="A41" s="89"/>
      <c r="B41" s="90"/>
      <c r="C41" s="88"/>
      <c r="D41" s="96"/>
      <c r="E41" s="98"/>
      <c r="F41" s="48" t="s">
        <v>10</v>
      </c>
      <c r="G41" s="16">
        <f t="shared" ref="G41:L41" si="7">SUM(G38:G40)</f>
        <v>649</v>
      </c>
      <c r="H41" s="16">
        <f t="shared" si="7"/>
        <v>0</v>
      </c>
      <c r="I41" s="16">
        <f t="shared" si="7"/>
        <v>679.5</v>
      </c>
      <c r="J41" s="16">
        <f t="shared" si="7"/>
        <v>0</v>
      </c>
      <c r="K41" s="16">
        <f t="shared" si="7"/>
        <v>568</v>
      </c>
      <c r="L41" s="16">
        <f t="shared" si="7"/>
        <v>0</v>
      </c>
      <c r="M41" s="99"/>
      <c r="N41" s="132"/>
      <c r="O41" s="132"/>
      <c r="P41" s="132"/>
    </row>
    <row r="42" spans="1:16" ht="15" customHeight="1" x14ac:dyDescent="0.25">
      <c r="A42" s="89" t="s">
        <v>15</v>
      </c>
      <c r="B42" s="90" t="s">
        <v>15</v>
      </c>
      <c r="C42" s="88" t="s">
        <v>31</v>
      </c>
      <c r="D42" s="96" t="s">
        <v>27</v>
      </c>
      <c r="E42" s="98" t="s">
        <v>154</v>
      </c>
      <c r="F42" s="47" t="s">
        <v>129</v>
      </c>
      <c r="G42" s="10">
        <v>360.5</v>
      </c>
      <c r="H42" s="10"/>
      <c r="I42" s="10">
        <v>361</v>
      </c>
      <c r="J42" s="10"/>
      <c r="K42" s="10">
        <v>362</v>
      </c>
      <c r="L42" s="10"/>
      <c r="M42" s="99" t="s">
        <v>44</v>
      </c>
      <c r="N42" s="130">
        <v>991</v>
      </c>
      <c r="O42" s="130">
        <v>991</v>
      </c>
      <c r="P42" s="130">
        <v>991</v>
      </c>
    </row>
    <row r="43" spans="1:16" ht="15" customHeight="1" x14ac:dyDescent="0.25">
      <c r="A43" s="89"/>
      <c r="B43" s="90"/>
      <c r="C43" s="88"/>
      <c r="D43" s="96"/>
      <c r="E43" s="98"/>
      <c r="F43" s="48" t="s">
        <v>10</v>
      </c>
      <c r="G43" s="16">
        <f t="shared" ref="G43:L43" si="8">SUM(G42:G42)</f>
        <v>360.5</v>
      </c>
      <c r="H43" s="16">
        <f t="shared" si="8"/>
        <v>0</v>
      </c>
      <c r="I43" s="16">
        <f t="shared" si="8"/>
        <v>361</v>
      </c>
      <c r="J43" s="16">
        <f t="shared" si="8"/>
        <v>0</v>
      </c>
      <c r="K43" s="16">
        <f t="shared" si="8"/>
        <v>362</v>
      </c>
      <c r="L43" s="16">
        <f t="shared" si="8"/>
        <v>0</v>
      </c>
      <c r="M43" s="99"/>
      <c r="N43" s="132"/>
      <c r="O43" s="132"/>
      <c r="P43" s="132"/>
    </row>
    <row r="44" spans="1:16" ht="12.75" customHeight="1" x14ac:dyDescent="0.25">
      <c r="A44" s="89" t="s">
        <v>15</v>
      </c>
      <c r="B44" s="90" t="s">
        <v>15</v>
      </c>
      <c r="C44" s="88" t="s">
        <v>103</v>
      </c>
      <c r="D44" s="96" t="s">
        <v>105</v>
      </c>
      <c r="E44" s="98" t="s">
        <v>154</v>
      </c>
      <c r="F44" s="47" t="s">
        <v>148</v>
      </c>
      <c r="G44" s="10">
        <v>33</v>
      </c>
      <c r="H44" s="10"/>
      <c r="I44" s="10">
        <v>34.700000000000003</v>
      </c>
      <c r="J44" s="10"/>
      <c r="K44" s="10">
        <v>33</v>
      </c>
      <c r="L44" s="10"/>
      <c r="M44" s="99" t="s">
        <v>106</v>
      </c>
      <c r="N44" s="130">
        <v>2</v>
      </c>
      <c r="O44" s="130">
        <v>1</v>
      </c>
      <c r="P44" s="133">
        <v>1</v>
      </c>
    </row>
    <row r="45" spans="1:16" ht="11.25" customHeight="1" x14ac:dyDescent="0.25">
      <c r="A45" s="89"/>
      <c r="B45" s="90"/>
      <c r="C45" s="88"/>
      <c r="D45" s="96"/>
      <c r="E45" s="98"/>
      <c r="F45" s="47" t="s">
        <v>127</v>
      </c>
      <c r="G45" s="10">
        <v>110</v>
      </c>
      <c r="H45" s="10"/>
      <c r="I45" s="10">
        <v>158.6</v>
      </c>
      <c r="J45" s="10"/>
      <c r="K45" s="10">
        <v>150</v>
      </c>
      <c r="L45" s="10"/>
      <c r="M45" s="99"/>
      <c r="N45" s="131"/>
      <c r="O45" s="131"/>
      <c r="P45" s="134"/>
    </row>
    <row r="46" spans="1:16" ht="15" customHeight="1" x14ac:dyDescent="0.25">
      <c r="A46" s="89"/>
      <c r="B46" s="90"/>
      <c r="C46" s="88"/>
      <c r="D46" s="96"/>
      <c r="E46" s="98"/>
      <c r="F46" s="48" t="s">
        <v>10</v>
      </c>
      <c r="G46" s="16">
        <f t="shared" ref="G46:L46" si="9">SUM(G44:G45)</f>
        <v>143</v>
      </c>
      <c r="H46" s="16">
        <f t="shared" si="9"/>
        <v>0</v>
      </c>
      <c r="I46" s="16">
        <f t="shared" si="9"/>
        <v>193.3</v>
      </c>
      <c r="J46" s="16">
        <f t="shared" si="9"/>
        <v>0</v>
      </c>
      <c r="K46" s="16">
        <f t="shared" si="9"/>
        <v>183</v>
      </c>
      <c r="L46" s="16">
        <f t="shared" si="9"/>
        <v>0</v>
      </c>
      <c r="M46" s="99"/>
      <c r="N46" s="132"/>
      <c r="O46" s="132"/>
      <c r="P46" s="135"/>
    </row>
    <row r="47" spans="1:16" ht="12.9" customHeight="1" x14ac:dyDescent="0.25">
      <c r="A47" s="89" t="s">
        <v>15</v>
      </c>
      <c r="B47" s="90" t="s">
        <v>15</v>
      </c>
      <c r="C47" s="88" t="s">
        <v>104</v>
      </c>
      <c r="D47" s="96" t="s">
        <v>145</v>
      </c>
      <c r="E47" s="97" t="s">
        <v>154</v>
      </c>
      <c r="F47" s="47" t="s">
        <v>148</v>
      </c>
      <c r="G47" s="78">
        <v>124.2</v>
      </c>
      <c r="H47" s="17"/>
      <c r="I47" s="17">
        <v>130</v>
      </c>
      <c r="J47" s="17"/>
      <c r="K47" s="17">
        <v>140</v>
      </c>
      <c r="L47" s="17"/>
      <c r="M47" s="112" t="s">
        <v>119</v>
      </c>
      <c r="N47" s="130">
        <v>3</v>
      </c>
      <c r="O47" s="130">
        <v>6</v>
      </c>
      <c r="P47" s="130">
        <v>2</v>
      </c>
    </row>
    <row r="48" spans="1:16" ht="11.7" customHeight="1" x14ac:dyDescent="0.25">
      <c r="A48" s="89"/>
      <c r="B48" s="90"/>
      <c r="C48" s="88"/>
      <c r="D48" s="96"/>
      <c r="E48" s="97"/>
      <c r="F48" s="47" t="s">
        <v>127</v>
      </c>
      <c r="G48" s="17">
        <v>184.5</v>
      </c>
      <c r="H48" s="17"/>
      <c r="I48" s="17">
        <v>335</v>
      </c>
      <c r="J48" s="17"/>
      <c r="K48" s="17">
        <v>250</v>
      </c>
      <c r="L48" s="17"/>
      <c r="M48" s="113"/>
      <c r="N48" s="131"/>
      <c r="O48" s="131"/>
      <c r="P48" s="131"/>
    </row>
    <row r="49" spans="1:16" ht="11.7" customHeight="1" x14ac:dyDescent="0.25">
      <c r="A49" s="89"/>
      <c r="B49" s="90"/>
      <c r="C49" s="88"/>
      <c r="D49" s="96"/>
      <c r="E49" s="97"/>
      <c r="F49" s="47" t="s">
        <v>129</v>
      </c>
      <c r="G49" s="17">
        <v>25</v>
      </c>
      <c r="H49" s="17"/>
      <c r="I49" s="17">
        <v>40</v>
      </c>
      <c r="J49" s="17"/>
      <c r="K49" s="17">
        <v>30</v>
      </c>
      <c r="L49" s="17"/>
      <c r="M49" s="113"/>
      <c r="N49" s="131"/>
      <c r="O49" s="131"/>
      <c r="P49" s="131"/>
    </row>
    <row r="50" spans="1:16" x14ac:dyDescent="0.25">
      <c r="A50" s="89"/>
      <c r="B50" s="90"/>
      <c r="C50" s="88"/>
      <c r="D50" s="96"/>
      <c r="E50" s="97"/>
      <c r="F50" s="48" t="s">
        <v>10</v>
      </c>
      <c r="G50" s="16">
        <f>SUM(G47:G49)</f>
        <v>333.7</v>
      </c>
      <c r="H50" s="16">
        <f t="shared" ref="H50:L50" si="10">SUM(H47:H49)</f>
        <v>0</v>
      </c>
      <c r="I50" s="16">
        <f t="shared" si="10"/>
        <v>505</v>
      </c>
      <c r="J50" s="16">
        <f t="shared" si="10"/>
        <v>0</v>
      </c>
      <c r="K50" s="16">
        <f t="shared" si="10"/>
        <v>420</v>
      </c>
      <c r="L50" s="16">
        <f t="shared" si="10"/>
        <v>0</v>
      </c>
      <c r="M50" s="114"/>
      <c r="N50" s="132"/>
      <c r="O50" s="132"/>
      <c r="P50" s="132"/>
    </row>
    <row r="51" spans="1:16" ht="15" customHeight="1" x14ac:dyDescent="0.25">
      <c r="A51" s="89" t="s">
        <v>15</v>
      </c>
      <c r="B51" s="90" t="s">
        <v>15</v>
      </c>
      <c r="C51" s="88" t="s">
        <v>116</v>
      </c>
      <c r="D51" s="96" t="s">
        <v>117</v>
      </c>
      <c r="E51" s="98" t="s">
        <v>154</v>
      </c>
      <c r="F51" s="47" t="s">
        <v>129</v>
      </c>
      <c r="G51" s="10">
        <v>55.9</v>
      </c>
      <c r="H51" s="10"/>
      <c r="I51" s="10">
        <v>47</v>
      </c>
      <c r="J51" s="10"/>
      <c r="K51" s="10">
        <v>47</v>
      </c>
      <c r="L51" s="10"/>
      <c r="M51" s="99" t="s">
        <v>120</v>
      </c>
      <c r="N51" s="130">
        <v>100</v>
      </c>
      <c r="O51" s="130">
        <v>100</v>
      </c>
      <c r="P51" s="130">
        <v>100</v>
      </c>
    </row>
    <row r="52" spans="1:16" ht="15" customHeight="1" x14ac:dyDescent="0.25">
      <c r="A52" s="89"/>
      <c r="B52" s="90"/>
      <c r="C52" s="88"/>
      <c r="D52" s="96"/>
      <c r="E52" s="98"/>
      <c r="F52" s="48" t="s">
        <v>10</v>
      </c>
      <c r="G52" s="16">
        <f t="shared" ref="G52:L52" si="11">SUM(G51:G51)</f>
        <v>55.9</v>
      </c>
      <c r="H52" s="16">
        <f t="shared" si="11"/>
        <v>0</v>
      </c>
      <c r="I52" s="16">
        <f t="shared" si="11"/>
        <v>47</v>
      </c>
      <c r="J52" s="16">
        <f t="shared" si="11"/>
        <v>0</v>
      </c>
      <c r="K52" s="16">
        <f t="shared" si="11"/>
        <v>47</v>
      </c>
      <c r="L52" s="16">
        <f t="shared" si="11"/>
        <v>0</v>
      </c>
      <c r="M52" s="99"/>
      <c r="N52" s="132"/>
      <c r="O52" s="132"/>
      <c r="P52" s="132"/>
    </row>
    <row r="53" spans="1:16" ht="11.25" customHeight="1" x14ac:dyDescent="0.25">
      <c r="A53" s="89" t="s">
        <v>15</v>
      </c>
      <c r="B53" s="90" t="s">
        <v>15</v>
      </c>
      <c r="C53" s="88" t="s">
        <v>121</v>
      </c>
      <c r="D53" s="96" t="s">
        <v>144</v>
      </c>
      <c r="E53" s="118" t="s">
        <v>126</v>
      </c>
      <c r="F53" s="47" t="s">
        <v>32</v>
      </c>
      <c r="G53" s="10">
        <v>500</v>
      </c>
      <c r="H53" s="10"/>
      <c r="I53" s="10">
        <v>350</v>
      </c>
      <c r="J53" s="10"/>
      <c r="K53" s="10">
        <v>300</v>
      </c>
      <c r="L53" s="10"/>
      <c r="M53" s="99" t="s">
        <v>125</v>
      </c>
      <c r="N53" s="133">
        <v>5</v>
      </c>
      <c r="O53" s="133">
        <v>5</v>
      </c>
      <c r="P53" s="133">
        <v>4</v>
      </c>
    </row>
    <row r="54" spans="1:16" ht="24" customHeight="1" x14ac:dyDescent="0.25">
      <c r="A54" s="89"/>
      <c r="B54" s="90"/>
      <c r="C54" s="88"/>
      <c r="D54" s="96"/>
      <c r="E54" s="118"/>
      <c r="F54" s="48" t="s">
        <v>10</v>
      </c>
      <c r="G54" s="73">
        <f t="shared" ref="G54:L54" si="12">SUM(G53:G53)</f>
        <v>500</v>
      </c>
      <c r="H54" s="73">
        <f t="shared" si="12"/>
        <v>0</v>
      </c>
      <c r="I54" s="16">
        <f t="shared" si="12"/>
        <v>350</v>
      </c>
      <c r="J54" s="16">
        <f t="shared" si="12"/>
        <v>0</v>
      </c>
      <c r="K54" s="16">
        <f t="shared" si="12"/>
        <v>300</v>
      </c>
      <c r="L54" s="16">
        <f t="shared" si="12"/>
        <v>0</v>
      </c>
      <c r="M54" s="99"/>
      <c r="N54" s="135"/>
      <c r="O54" s="135"/>
      <c r="P54" s="135"/>
    </row>
    <row r="55" spans="1:16" ht="13.5" customHeight="1" x14ac:dyDescent="0.25">
      <c r="A55" s="89" t="s">
        <v>15</v>
      </c>
      <c r="B55" s="90" t="s">
        <v>15</v>
      </c>
      <c r="C55" s="88" t="s">
        <v>131</v>
      </c>
      <c r="D55" s="96" t="s">
        <v>132</v>
      </c>
      <c r="E55" s="98" t="s">
        <v>93</v>
      </c>
      <c r="F55" s="53" t="s">
        <v>112</v>
      </c>
      <c r="G55" s="11">
        <v>4.7</v>
      </c>
      <c r="H55" s="11"/>
      <c r="I55" s="11">
        <v>5</v>
      </c>
      <c r="J55" s="11"/>
      <c r="K55" s="11">
        <v>5</v>
      </c>
      <c r="L55" s="11"/>
      <c r="M55" s="112" t="s">
        <v>133</v>
      </c>
      <c r="N55" s="130">
        <v>2</v>
      </c>
      <c r="O55" s="130">
        <v>2</v>
      </c>
      <c r="P55" s="130">
        <v>3</v>
      </c>
    </row>
    <row r="56" spans="1:16" ht="12" customHeight="1" x14ac:dyDescent="0.25">
      <c r="A56" s="89"/>
      <c r="B56" s="90"/>
      <c r="C56" s="88"/>
      <c r="D56" s="96"/>
      <c r="E56" s="98"/>
      <c r="F56" s="48" t="s">
        <v>10</v>
      </c>
      <c r="G56" s="16">
        <f t="shared" ref="G56:L56" si="13">SUM(G55)</f>
        <v>4.7</v>
      </c>
      <c r="H56" s="16">
        <f t="shared" si="13"/>
        <v>0</v>
      </c>
      <c r="I56" s="16">
        <f t="shared" si="13"/>
        <v>5</v>
      </c>
      <c r="J56" s="16">
        <f t="shared" si="13"/>
        <v>0</v>
      </c>
      <c r="K56" s="16">
        <f t="shared" si="13"/>
        <v>5</v>
      </c>
      <c r="L56" s="16">
        <f t="shared" si="13"/>
        <v>0</v>
      </c>
      <c r="M56" s="114"/>
      <c r="N56" s="132"/>
      <c r="O56" s="132"/>
      <c r="P56" s="132"/>
    </row>
    <row r="57" spans="1:16" ht="11.25" customHeight="1" x14ac:dyDescent="0.25">
      <c r="A57" s="89" t="s">
        <v>15</v>
      </c>
      <c r="B57" s="90" t="s">
        <v>15</v>
      </c>
      <c r="C57" s="88" t="s">
        <v>140</v>
      </c>
      <c r="D57" s="96" t="s">
        <v>160</v>
      </c>
      <c r="E57" s="98" t="s">
        <v>92</v>
      </c>
      <c r="F57" s="53" t="s">
        <v>112</v>
      </c>
      <c r="G57" s="11">
        <v>6.8</v>
      </c>
      <c r="H57" s="11"/>
      <c r="I57" s="11">
        <v>10</v>
      </c>
      <c r="J57" s="11"/>
      <c r="K57" s="11">
        <v>15</v>
      </c>
      <c r="L57" s="11"/>
      <c r="M57" s="112" t="s">
        <v>162</v>
      </c>
      <c r="N57" s="130">
        <v>200</v>
      </c>
      <c r="O57" s="130">
        <v>500</v>
      </c>
      <c r="P57" s="130">
        <v>800</v>
      </c>
    </row>
    <row r="58" spans="1:16" ht="15" customHeight="1" x14ac:dyDescent="0.25">
      <c r="A58" s="89"/>
      <c r="B58" s="90"/>
      <c r="C58" s="88"/>
      <c r="D58" s="96"/>
      <c r="E58" s="98"/>
      <c r="F58" s="48" t="s">
        <v>10</v>
      </c>
      <c r="G58" s="16">
        <f t="shared" ref="G58:L58" si="14">SUM(G57)</f>
        <v>6.8</v>
      </c>
      <c r="H58" s="16">
        <f t="shared" si="14"/>
        <v>0</v>
      </c>
      <c r="I58" s="16">
        <f t="shared" si="14"/>
        <v>10</v>
      </c>
      <c r="J58" s="16">
        <f t="shared" si="14"/>
        <v>0</v>
      </c>
      <c r="K58" s="16">
        <f t="shared" si="14"/>
        <v>15</v>
      </c>
      <c r="L58" s="16">
        <f t="shared" si="14"/>
        <v>0</v>
      </c>
      <c r="M58" s="114"/>
      <c r="N58" s="132"/>
      <c r="O58" s="132"/>
      <c r="P58" s="132"/>
    </row>
    <row r="59" spans="1:16" ht="13.5" customHeight="1" x14ac:dyDescent="0.25">
      <c r="A59" s="89" t="s">
        <v>15</v>
      </c>
      <c r="B59" s="90" t="s">
        <v>15</v>
      </c>
      <c r="C59" s="88" t="s">
        <v>149</v>
      </c>
      <c r="D59" s="96" t="s">
        <v>165</v>
      </c>
      <c r="E59" s="98" t="s">
        <v>92</v>
      </c>
      <c r="F59" s="53" t="s">
        <v>32</v>
      </c>
      <c r="G59" s="11"/>
      <c r="H59" s="11"/>
      <c r="I59" s="11">
        <v>2</v>
      </c>
      <c r="J59" s="11"/>
      <c r="K59" s="11">
        <v>4</v>
      </c>
      <c r="L59" s="11"/>
      <c r="M59" s="112" t="s">
        <v>161</v>
      </c>
      <c r="N59" s="130">
        <v>0</v>
      </c>
      <c r="O59" s="130">
        <v>100</v>
      </c>
      <c r="P59" s="130">
        <v>200</v>
      </c>
    </row>
    <row r="60" spans="1:16" ht="12" customHeight="1" x14ac:dyDescent="0.25">
      <c r="A60" s="89"/>
      <c r="B60" s="90"/>
      <c r="C60" s="88"/>
      <c r="D60" s="96"/>
      <c r="E60" s="98"/>
      <c r="F60" s="48" t="s">
        <v>10</v>
      </c>
      <c r="G60" s="16">
        <f t="shared" ref="G60:L60" si="15">SUM(G59)</f>
        <v>0</v>
      </c>
      <c r="H60" s="16">
        <f t="shared" si="15"/>
        <v>0</v>
      </c>
      <c r="I60" s="16">
        <f t="shared" si="15"/>
        <v>2</v>
      </c>
      <c r="J60" s="16">
        <f t="shared" si="15"/>
        <v>0</v>
      </c>
      <c r="K60" s="16">
        <f t="shared" si="15"/>
        <v>4</v>
      </c>
      <c r="L60" s="16">
        <f t="shared" si="15"/>
        <v>0</v>
      </c>
      <c r="M60" s="114"/>
      <c r="N60" s="132"/>
      <c r="O60" s="132"/>
      <c r="P60" s="132"/>
    </row>
    <row r="61" spans="1:16" ht="12" customHeight="1" x14ac:dyDescent="0.25">
      <c r="A61" s="89" t="s">
        <v>15</v>
      </c>
      <c r="B61" s="90" t="s">
        <v>15</v>
      </c>
      <c r="C61" s="88" t="s">
        <v>150</v>
      </c>
      <c r="D61" s="96" t="s">
        <v>164</v>
      </c>
      <c r="E61" s="98" t="s">
        <v>92</v>
      </c>
      <c r="F61" s="53" t="s">
        <v>32</v>
      </c>
      <c r="G61" s="11"/>
      <c r="H61" s="11"/>
      <c r="I61" s="11">
        <v>3</v>
      </c>
      <c r="J61" s="11"/>
      <c r="K61" s="11">
        <v>4</v>
      </c>
      <c r="L61" s="11"/>
      <c r="M61" s="112" t="s">
        <v>153</v>
      </c>
      <c r="N61" s="130">
        <v>0</v>
      </c>
      <c r="O61" s="130">
        <v>1</v>
      </c>
      <c r="P61" s="130">
        <v>1</v>
      </c>
    </row>
    <row r="62" spans="1:16" ht="12" customHeight="1" x14ac:dyDescent="0.25">
      <c r="A62" s="89"/>
      <c r="B62" s="90"/>
      <c r="C62" s="88"/>
      <c r="D62" s="96"/>
      <c r="E62" s="98"/>
      <c r="F62" s="48" t="s">
        <v>10</v>
      </c>
      <c r="G62" s="16">
        <f t="shared" ref="G62:L62" si="16">SUM(G61)</f>
        <v>0</v>
      </c>
      <c r="H62" s="16">
        <f t="shared" si="16"/>
        <v>0</v>
      </c>
      <c r="I62" s="16">
        <f t="shared" si="16"/>
        <v>3</v>
      </c>
      <c r="J62" s="16">
        <f t="shared" si="16"/>
        <v>0</v>
      </c>
      <c r="K62" s="16">
        <f t="shared" si="16"/>
        <v>4</v>
      </c>
      <c r="L62" s="16">
        <f t="shared" si="16"/>
        <v>0</v>
      </c>
      <c r="M62" s="114"/>
      <c r="N62" s="132"/>
      <c r="O62" s="132"/>
      <c r="P62" s="132"/>
    </row>
    <row r="63" spans="1:16" s="4" customFormat="1" ht="12.75" customHeight="1" x14ac:dyDescent="0.25">
      <c r="A63" s="50" t="s">
        <v>15</v>
      </c>
      <c r="B63" s="49" t="s">
        <v>15</v>
      </c>
      <c r="C63" s="109" t="s">
        <v>11</v>
      </c>
      <c r="D63" s="109"/>
      <c r="E63" s="109"/>
      <c r="F63" s="109"/>
      <c r="G63" s="75">
        <f t="shared" ref="G63:L63" si="17">G16+G22+G24+G27+G29+G32+G37+G41+G43+G46+G50+G52+G54+G56+G58+G60+G62</f>
        <v>4417.2999999999993</v>
      </c>
      <c r="H63" s="75">
        <f t="shared" si="17"/>
        <v>454.3</v>
      </c>
      <c r="I63" s="75">
        <f t="shared" si="17"/>
        <v>4397.8</v>
      </c>
      <c r="J63" s="75">
        <f t="shared" si="17"/>
        <v>440</v>
      </c>
      <c r="K63" s="75">
        <f t="shared" si="17"/>
        <v>3969.2</v>
      </c>
      <c r="L63" s="75">
        <f t="shared" si="17"/>
        <v>441</v>
      </c>
      <c r="M63" s="54" t="s">
        <v>21</v>
      </c>
      <c r="N63" s="54" t="s">
        <v>21</v>
      </c>
      <c r="O63" s="54" t="s">
        <v>21</v>
      </c>
      <c r="P63" s="54" t="s">
        <v>21</v>
      </c>
    </row>
    <row r="64" spans="1:16" ht="14.25" customHeight="1" x14ac:dyDescent="0.25">
      <c r="A64" s="50" t="s">
        <v>15</v>
      </c>
      <c r="B64" s="49" t="s">
        <v>16</v>
      </c>
      <c r="C64" s="111" t="s">
        <v>35</v>
      </c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</row>
    <row r="65" spans="1:16" ht="11.25" customHeight="1" x14ac:dyDescent="0.25">
      <c r="A65" s="89" t="s">
        <v>15</v>
      </c>
      <c r="B65" s="90" t="s">
        <v>16</v>
      </c>
      <c r="C65" s="88" t="s">
        <v>15</v>
      </c>
      <c r="D65" s="96" t="s">
        <v>30</v>
      </c>
      <c r="E65" s="129" t="s">
        <v>113</v>
      </c>
      <c r="F65" s="47" t="s">
        <v>32</v>
      </c>
      <c r="G65" s="17">
        <v>20</v>
      </c>
      <c r="H65" s="17"/>
      <c r="I65" s="17">
        <v>44</v>
      </c>
      <c r="J65" s="17"/>
      <c r="K65" s="17">
        <v>45</v>
      </c>
      <c r="L65" s="17"/>
      <c r="M65" s="99" t="s">
        <v>45</v>
      </c>
      <c r="N65" s="130">
        <v>20</v>
      </c>
      <c r="O65" s="130">
        <v>21</v>
      </c>
      <c r="P65" s="130">
        <v>22</v>
      </c>
    </row>
    <row r="66" spans="1:16" ht="12.75" customHeight="1" x14ac:dyDescent="0.25">
      <c r="A66" s="89"/>
      <c r="B66" s="90"/>
      <c r="C66" s="88"/>
      <c r="D66" s="96"/>
      <c r="E66" s="129"/>
      <c r="F66" s="47" t="s">
        <v>127</v>
      </c>
      <c r="G66" s="17"/>
      <c r="H66" s="17"/>
      <c r="I66" s="17">
        <v>2</v>
      </c>
      <c r="J66" s="17"/>
      <c r="K66" s="17">
        <v>3</v>
      </c>
      <c r="L66" s="17"/>
      <c r="M66" s="99"/>
      <c r="N66" s="131"/>
      <c r="O66" s="131"/>
      <c r="P66" s="131"/>
    </row>
    <row r="67" spans="1:16" s="4" customFormat="1" ht="12" customHeight="1" x14ac:dyDescent="0.25">
      <c r="A67" s="89"/>
      <c r="B67" s="90"/>
      <c r="C67" s="88"/>
      <c r="D67" s="96"/>
      <c r="E67" s="129"/>
      <c r="F67" s="48" t="s">
        <v>10</v>
      </c>
      <c r="G67" s="16">
        <f t="shared" ref="G67:L67" si="18">SUM(G65:G66)</f>
        <v>20</v>
      </c>
      <c r="H67" s="16">
        <f t="shared" si="18"/>
        <v>0</v>
      </c>
      <c r="I67" s="16">
        <f t="shared" si="18"/>
        <v>46</v>
      </c>
      <c r="J67" s="16">
        <f t="shared" si="18"/>
        <v>0</v>
      </c>
      <c r="K67" s="16">
        <f t="shared" si="18"/>
        <v>48</v>
      </c>
      <c r="L67" s="16">
        <f t="shared" si="18"/>
        <v>0</v>
      </c>
      <c r="M67" s="99"/>
      <c r="N67" s="132"/>
      <c r="O67" s="132"/>
      <c r="P67" s="132"/>
    </row>
    <row r="68" spans="1:16" ht="11.25" customHeight="1" x14ac:dyDescent="0.25">
      <c r="A68" s="89" t="s">
        <v>15</v>
      </c>
      <c r="B68" s="90" t="s">
        <v>16</v>
      </c>
      <c r="C68" s="88" t="s">
        <v>16</v>
      </c>
      <c r="D68" s="96" t="s">
        <v>101</v>
      </c>
      <c r="E68" s="110" t="s">
        <v>155</v>
      </c>
      <c r="F68" s="52" t="s">
        <v>32</v>
      </c>
      <c r="G68" s="10">
        <v>64.099999999999994</v>
      </c>
      <c r="H68" s="10"/>
      <c r="I68" s="10">
        <v>18</v>
      </c>
      <c r="J68" s="10"/>
      <c r="K68" s="10">
        <v>15</v>
      </c>
      <c r="L68" s="10"/>
      <c r="M68" s="99" t="s">
        <v>46</v>
      </c>
      <c r="N68" s="130">
        <v>8</v>
      </c>
      <c r="O68" s="130">
        <v>7</v>
      </c>
      <c r="P68" s="130">
        <v>7</v>
      </c>
    </row>
    <row r="69" spans="1:16" ht="12" customHeight="1" x14ac:dyDescent="0.25">
      <c r="A69" s="89"/>
      <c r="B69" s="90"/>
      <c r="C69" s="88"/>
      <c r="D69" s="96"/>
      <c r="E69" s="110"/>
      <c r="F69" s="52" t="s">
        <v>129</v>
      </c>
      <c r="G69" s="10">
        <v>3</v>
      </c>
      <c r="H69" s="10"/>
      <c r="I69" s="10">
        <v>3</v>
      </c>
      <c r="J69" s="10"/>
      <c r="K69" s="10">
        <v>3</v>
      </c>
      <c r="L69" s="10"/>
      <c r="M69" s="99"/>
      <c r="N69" s="131"/>
      <c r="O69" s="131"/>
      <c r="P69" s="131"/>
    </row>
    <row r="70" spans="1:16" ht="11.25" customHeight="1" x14ac:dyDescent="0.25">
      <c r="A70" s="89"/>
      <c r="B70" s="90"/>
      <c r="C70" s="88"/>
      <c r="D70" s="96"/>
      <c r="E70" s="110"/>
      <c r="F70" s="52" t="s">
        <v>127</v>
      </c>
      <c r="G70" s="10"/>
      <c r="H70" s="10"/>
      <c r="I70" s="10">
        <v>35</v>
      </c>
      <c r="J70" s="10"/>
      <c r="K70" s="10">
        <v>30</v>
      </c>
      <c r="L70" s="10"/>
      <c r="M70" s="99"/>
      <c r="N70" s="131"/>
      <c r="O70" s="131"/>
      <c r="P70" s="131"/>
    </row>
    <row r="71" spans="1:16" s="4" customFormat="1" ht="12.75" customHeight="1" x14ac:dyDescent="0.25">
      <c r="A71" s="89"/>
      <c r="B71" s="90"/>
      <c r="C71" s="88"/>
      <c r="D71" s="96"/>
      <c r="E71" s="110"/>
      <c r="F71" s="48" t="s">
        <v>10</v>
      </c>
      <c r="G71" s="16">
        <f t="shared" ref="G71:L71" si="19">SUM(G68:G70)</f>
        <v>67.099999999999994</v>
      </c>
      <c r="H71" s="16">
        <f t="shared" si="19"/>
        <v>0</v>
      </c>
      <c r="I71" s="16">
        <f t="shared" si="19"/>
        <v>56</v>
      </c>
      <c r="J71" s="16">
        <f t="shared" si="19"/>
        <v>0</v>
      </c>
      <c r="K71" s="16">
        <f t="shared" si="19"/>
        <v>48</v>
      </c>
      <c r="L71" s="16">
        <f t="shared" si="19"/>
        <v>0</v>
      </c>
      <c r="M71" s="99"/>
      <c r="N71" s="132"/>
      <c r="O71" s="132"/>
      <c r="P71" s="132"/>
    </row>
    <row r="72" spans="1:16" s="4" customFormat="1" ht="14.25" customHeight="1" x14ac:dyDescent="0.25">
      <c r="A72" s="50" t="s">
        <v>15</v>
      </c>
      <c r="B72" s="49" t="s">
        <v>16</v>
      </c>
      <c r="C72" s="109" t="s">
        <v>11</v>
      </c>
      <c r="D72" s="109"/>
      <c r="E72" s="109"/>
      <c r="F72" s="109"/>
      <c r="G72" s="55">
        <f>G67+G71</f>
        <v>87.1</v>
      </c>
      <c r="H72" s="55">
        <f t="shared" ref="H72:L72" si="20">H67+H71</f>
        <v>0</v>
      </c>
      <c r="I72" s="55">
        <f t="shared" si="20"/>
        <v>102</v>
      </c>
      <c r="J72" s="55">
        <f t="shared" si="20"/>
        <v>0</v>
      </c>
      <c r="K72" s="55">
        <f t="shared" si="20"/>
        <v>96</v>
      </c>
      <c r="L72" s="55">
        <f t="shared" si="20"/>
        <v>0</v>
      </c>
      <c r="M72" s="54" t="s">
        <v>21</v>
      </c>
      <c r="N72" s="54" t="s">
        <v>21</v>
      </c>
      <c r="O72" s="54" t="s">
        <v>21</v>
      </c>
      <c r="P72" s="54" t="s">
        <v>21</v>
      </c>
    </row>
    <row r="73" spans="1:16" s="4" customFormat="1" ht="13.5" customHeight="1" x14ac:dyDescent="0.25">
      <c r="A73" s="50" t="s">
        <v>15</v>
      </c>
      <c r="B73" s="108" t="s">
        <v>12</v>
      </c>
      <c r="C73" s="108"/>
      <c r="D73" s="108"/>
      <c r="E73" s="108"/>
      <c r="F73" s="108"/>
      <c r="G73" s="57">
        <f t="shared" ref="G73:L73" si="21">G63+G72</f>
        <v>4504.3999999999996</v>
      </c>
      <c r="H73" s="57">
        <f t="shared" si="21"/>
        <v>454.3</v>
      </c>
      <c r="I73" s="57">
        <f t="shared" si="21"/>
        <v>4499.8</v>
      </c>
      <c r="J73" s="57">
        <f t="shared" si="21"/>
        <v>440</v>
      </c>
      <c r="K73" s="57">
        <f t="shared" si="21"/>
        <v>4065.2</v>
      </c>
      <c r="L73" s="57">
        <f t="shared" si="21"/>
        <v>441</v>
      </c>
      <c r="M73" s="56" t="s">
        <v>21</v>
      </c>
      <c r="N73" s="56" t="s">
        <v>21</v>
      </c>
      <c r="O73" s="56" t="s">
        <v>21</v>
      </c>
      <c r="P73" s="56" t="s">
        <v>21</v>
      </c>
    </row>
    <row r="74" spans="1:16" s="4" customFormat="1" ht="14.25" customHeight="1" x14ac:dyDescent="0.25">
      <c r="A74" s="107" t="s">
        <v>13</v>
      </c>
      <c r="B74" s="107"/>
      <c r="C74" s="107"/>
      <c r="D74" s="107"/>
      <c r="E74" s="107"/>
      <c r="F74" s="107"/>
      <c r="G74" s="71">
        <f>G73</f>
        <v>4504.3999999999996</v>
      </c>
      <c r="H74" s="71">
        <f t="shared" ref="H74:L74" si="22">H73</f>
        <v>454.3</v>
      </c>
      <c r="I74" s="71">
        <f t="shared" si="22"/>
        <v>4499.8</v>
      </c>
      <c r="J74" s="71">
        <f t="shared" si="22"/>
        <v>440</v>
      </c>
      <c r="K74" s="71">
        <f t="shared" si="22"/>
        <v>4065.2</v>
      </c>
      <c r="L74" s="71">
        <f t="shared" si="22"/>
        <v>441</v>
      </c>
      <c r="M74" s="58" t="s">
        <v>21</v>
      </c>
      <c r="N74" s="58" t="s">
        <v>21</v>
      </c>
      <c r="O74" s="58" t="s">
        <v>21</v>
      </c>
      <c r="P74" s="58" t="s">
        <v>21</v>
      </c>
    </row>
    <row r="75" spans="1:16" s="4" customFormat="1" ht="14.25" customHeight="1" x14ac:dyDescent="0.25">
      <c r="A75" s="2"/>
      <c r="B75" s="2"/>
      <c r="C75" s="2"/>
      <c r="D75" s="2"/>
      <c r="E75" s="2"/>
      <c r="F75" s="2"/>
      <c r="G75" s="12"/>
      <c r="H75" s="12"/>
      <c r="I75" s="12"/>
      <c r="J75" s="12"/>
      <c r="K75" s="12"/>
      <c r="L75" s="12"/>
      <c r="M75" s="2"/>
      <c r="N75" s="2"/>
      <c r="O75" s="2"/>
      <c r="P75" s="2"/>
    </row>
    <row r="76" spans="1:16" s="6" customFormat="1" x14ac:dyDescent="0.25">
      <c r="A76" s="1"/>
      <c r="B76" s="1"/>
      <c r="C76" s="2"/>
      <c r="D76" s="2"/>
      <c r="E76" s="2"/>
      <c r="F76" s="2"/>
      <c r="G76" s="1"/>
      <c r="H76" s="1"/>
      <c r="I76" s="1"/>
      <c r="J76" s="1"/>
      <c r="K76" s="1"/>
      <c r="L76" s="1"/>
      <c r="M76" s="7"/>
      <c r="N76" s="1"/>
      <c r="O76" s="1"/>
      <c r="P76" s="1"/>
    </row>
    <row r="77" spans="1:16" ht="11.25" customHeight="1" x14ac:dyDescent="0.25">
      <c r="A77" s="5"/>
      <c r="B77" s="5"/>
      <c r="C77" s="5"/>
      <c r="D77" s="5"/>
      <c r="E77" s="5"/>
      <c r="F77" s="5"/>
      <c r="G77" s="8"/>
      <c r="H77" s="8"/>
      <c r="I77" s="8"/>
      <c r="J77" s="8"/>
      <c r="K77" s="8"/>
      <c r="L77" s="8"/>
      <c r="M77" s="9"/>
      <c r="N77" s="5"/>
      <c r="O77" s="5"/>
      <c r="P77" s="5"/>
    </row>
    <row r="78" spans="1:16" ht="11.25" customHeight="1" x14ac:dyDescent="0.25">
      <c r="A78" s="104" t="s">
        <v>14</v>
      </c>
      <c r="B78" s="104"/>
      <c r="C78" s="105" t="s">
        <v>47</v>
      </c>
      <c r="D78" s="105"/>
      <c r="E78" s="105"/>
      <c r="F78" s="60" t="s">
        <v>32</v>
      </c>
      <c r="G78" s="76">
        <f t="shared" ref="G78:L78" si="23">G15+G17++G23+G25+G30+G33+G53+G65+G68</f>
        <v>2370.9</v>
      </c>
      <c r="H78" s="76">
        <f t="shared" si="23"/>
        <v>441.3</v>
      </c>
      <c r="I78" s="76">
        <f t="shared" si="23"/>
        <v>2248</v>
      </c>
      <c r="J78" s="76">
        <f t="shared" si="23"/>
        <v>440</v>
      </c>
      <c r="K78" s="76">
        <f t="shared" si="23"/>
        <v>2133.1999999999998</v>
      </c>
      <c r="L78" s="76">
        <f t="shared" si="23"/>
        <v>441</v>
      </c>
      <c r="M78" s="7"/>
      <c r="N78" s="7"/>
      <c r="O78" s="7"/>
      <c r="P78" s="7"/>
    </row>
    <row r="79" spans="1:16" x14ac:dyDescent="0.25">
      <c r="A79" s="104"/>
      <c r="B79" s="104"/>
      <c r="C79" s="106" t="s">
        <v>49</v>
      </c>
      <c r="D79" s="106"/>
      <c r="E79" s="106"/>
      <c r="F79" s="61" t="s">
        <v>33</v>
      </c>
      <c r="G79" s="15">
        <f>G28+G20+G55+G57+G59+G61</f>
        <v>94.4</v>
      </c>
      <c r="H79" s="15">
        <f t="shared" ref="H79:L79" si="24">H28+H20+H55+H57+H59+H61</f>
        <v>0</v>
      </c>
      <c r="I79" s="15">
        <f t="shared" si="24"/>
        <v>98</v>
      </c>
      <c r="J79" s="15">
        <f t="shared" si="24"/>
        <v>0</v>
      </c>
      <c r="K79" s="15">
        <f t="shared" si="24"/>
        <v>107.5</v>
      </c>
      <c r="L79" s="15">
        <f t="shared" si="24"/>
        <v>0</v>
      </c>
      <c r="M79" s="7"/>
      <c r="N79" s="7"/>
      <c r="O79" s="7"/>
      <c r="P79" s="7"/>
    </row>
    <row r="80" spans="1:16" x14ac:dyDescent="0.25">
      <c r="A80" s="104"/>
      <c r="B80" s="104"/>
      <c r="C80" s="84" t="s">
        <v>147</v>
      </c>
      <c r="D80" s="85"/>
      <c r="E80" s="86"/>
      <c r="F80" s="61" t="s">
        <v>148</v>
      </c>
      <c r="G80" s="15">
        <f t="shared" ref="G80:L80" si="25">SUM(G19+G34+G39+G44+G47)</f>
        <v>416.5</v>
      </c>
      <c r="H80" s="15">
        <f t="shared" si="25"/>
        <v>0</v>
      </c>
      <c r="I80" s="15">
        <f t="shared" si="25"/>
        <v>178.2</v>
      </c>
      <c r="J80" s="15">
        <f t="shared" si="25"/>
        <v>0</v>
      </c>
      <c r="K80" s="15">
        <f t="shared" si="25"/>
        <v>173</v>
      </c>
      <c r="L80" s="15">
        <f t="shared" si="25"/>
        <v>0</v>
      </c>
      <c r="M80" s="7"/>
      <c r="N80" s="7"/>
      <c r="O80" s="7"/>
      <c r="P80" s="7"/>
    </row>
    <row r="81" spans="1:16" ht="22.5" customHeight="1" x14ac:dyDescent="0.25">
      <c r="A81" s="104"/>
      <c r="B81" s="104"/>
      <c r="C81" s="105" t="s">
        <v>48</v>
      </c>
      <c r="D81" s="105"/>
      <c r="E81" s="105"/>
      <c r="F81" s="61" t="s">
        <v>130</v>
      </c>
      <c r="G81" s="15">
        <f t="shared" ref="G81:L81" si="26">G21+G38+G42+G69+G51+G36+G49</f>
        <v>1069.4000000000001</v>
      </c>
      <c r="H81" s="15">
        <f t="shared" si="26"/>
        <v>0</v>
      </c>
      <c r="I81" s="15">
        <f t="shared" si="26"/>
        <v>1062</v>
      </c>
      <c r="J81" s="15">
        <f t="shared" si="26"/>
        <v>0</v>
      </c>
      <c r="K81" s="15">
        <f t="shared" si="26"/>
        <v>1047</v>
      </c>
      <c r="L81" s="15">
        <f t="shared" si="26"/>
        <v>0</v>
      </c>
      <c r="M81" s="7"/>
      <c r="N81" s="7"/>
      <c r="O81" s="7"/>
      <c r="P81" s="7"/>
    </row>
    <row r="82" spans="1:16" x14ac:dyDescent="0.25">
      <c r="A82" s="104"/>
      <c r="B82" s="104"/>
      <c r="C82" s="105" t="s">
        <v>109</v>
      </c>
      <c r="D82" s="105"/>
      <c r="E82" s="105"/>
      <c r="F82" s="61" t="s">
        <v>127</v>
      </c>
      <c r="G82" s="15">
        <f t="shared" ref="G82:L82" si="27">G18+G26+G35+G48+G45+G66+G70+G31+G40</f>
        <v>553.20000000000005</v>
      </c>
      <c r="H82" s="15">
        <f t="shared" si="27"/>
        <v>13</v>
      </c>
      <c r="I82" s="15">
        <f t="shared" si="27"/>
        <v>913.6</v>
      </c>
      <c r="J82" s="15">
        <f t="shared" si="27"/>
        <v>0</v>
      </c>
      <c r="K82" s="15">
        <f t="shared" si="27"/>
        <v>604.5</v>
      </c>
      <c r="L82" s="15">
        <f t="shared" si="27"/>
        <v>0</v>
      </c>
      <c r="M82" s="7"/>
      <c r="N82" s="7"/>
      <c r="O82" s="7"/>
      <c r="P82" s="7"/>
    </row>
    <row r="83" spans="1:16" x14ac:dyDescent="0.25">
      <c r="A83" s="104"/>
      <c r="B83" s="104"/>
      <c r="C83" s="103"/>
      <c r="D83" s="103"/>
      <c r="E83" s="103"/>
      <c r="F83" s="103"/>
      <c r="G83" s="59">
        <f t="shared" ref="G83:L83" si="28">SUM(G78:G82)</f>
        <v>4504.4000000000005</v>
      </c>
      <c r="H83" s="59">
        <f t="shared" si="28"/>
        <v>454.3</v>
      </c>
      <c r="I83" s="59">
        <f t="shared" si="28"/>
        <v>4499.8</v>
      </c>
      <c r="J83" s="59">
        <f t="shared" si="28"/>
        <v>440</v>
      </c>
      <c r="K83" s="59">
        <f t="shared" si="28"/>
        <v>4065.2</v>
      </c>
      <c r="L83" s="59">
        <f t="shared" si="28"/>
        <v>441</v>
      </c>
      <c r="M83" s="2"/>
      <c r="N83" s="2"/>
      <c r="O83" s="2"/>
      <c r="P83" s="2"/>
    </row>
    <row r="86" spans="1:16" x14ac:dyDescent="0.25">
      <c r="G86" s="13"/>
      <c r="H86" s="13"/>
      <c r="I86" s="13"/>
      <c r="J86" s="13"/>
      <c r="K86" s="13"/>
      <c r="L86" s="13"/>
    </row>
    <row r="89" spans="1:16" x14ac:dyDescent="0.25">
      <c r="G89" s="13"/>
      <c r="H89" s="13"/>
      <c r="I89" s="13"/>
      <c r="J89" s="13"/>
      <c r="K89" s="13"/>
      <c r="L89" s="13"/>
    </row>
  </sheetData>
  <mergeCells count="212">
    <mergeCell ref="A61:A62"/>
    <mergeCell ref="B61:B62"/>
    <mergeCell ref="C61:C62"/>
    <mergeCell ref="D61:D62"/>
    <mergeCell ref="E61:E62"/>
    <mergeCell ref="M61:M62"/>
    <mergeCell ref="N61:N62"/>
    <mergeCell ref="O61:O62"/>
    <mergeCell ref="P61:P62"/>
    <mergeCell ref="A59:A60"/>
    <mergeCell ref="B59:B60"/>
    <mergeCell ref="C59:C60"/>
    <mergeCell ref="D59:D60"/>
    <mergeCell ref="E59:E60"/>
    <mergeCell ref="M59:M60"/>
    <mergeCell ref="N59:N60"/>
    <mergeCell ref="O59:O60"/>
    <mergeCell ref="P59:P60"/>
    <mergeCell ref="N68:N71"/>
    <mergeCell ref="O68:O71"/>
    <mergeCell ref="P68:P71"/>
    <mergeCell ref="O53:O54"/>
    <mergeCell ref="P53:P54"/>
    <mergeCell ref="N55:N56"/>
    <mergeCell ref="O55:O56"/>
    <mergeCell ref="P55:P56"/>
    <mergeCell ref="N57:N58"/>
    <mergeCell ref="O57:O58"/>
    <mergeCell ref="P57:P58"/>
    <mergeCell ref="N65:N67"/>
    <mergeCell ref="O65:O67"/>
    <mergeCell ref="P65:P67"/>
    <mergeCell ref="A57:A58"/>
    <mergeCell ref="B57:B58"/>
    <mergeCell ref="C57:C58"/>
    <mergeCell ref="D57:D58"/>
    <mergeCell ref="E57:E58"/>
    <mergeCell ref="M57:M58"/>
    <mergeCell ref="D53:D54"/>
    <mergeCell ref="E53:E54"/>
    <mergeCell ref="M53:M54"/>
    <mergeCell ref="A55:A56"/>
    <mergeCell ref="B55:B56"/>
    <mergeCell ref="C55:C56"/>
    <mergeCell ref="C53:C54"/>
    <mergeCell ref="E55:E56"/>
    <mergeCell ref="M55:M56"/>
    <mergeCell ref="E65:E67"/>
    <mergeCell ref="M65:M67"/>
    <mergeCell ref="D55:D56"/>
    <mergeCell ref="N33:N37"/>
    <mergeCell ref="O33:O37"/>
    <mergeCell ref="P33:P37"/>
    <mergeCell ref="N38:N41"/>
    <mergeCell ref="O38:O41"/>
    <mergeCell ref="P38:P41"/>
    <mergeCell ref="N42:N43"/>
    <mergeCell ref="O42:O43"/>
    <mergeCell ref="P42:P43"/>
    <mergeCell ref="N44:N46"/>
    <mergeCell ref="O44:O46"/>
    <mergeCell ref="P44:P46"/>
    <mergeCell ref="N47:N50"/>
    <mergeCell ref="O47:O50"/>
    <mergeCell ref="P47:P50"/>
    <mergeCell ref="N51:N52"/>
    <mergeCell ref="O51:O52"/>
    <mergeCell ref="P51:P52"/>
    <mergeCell ref="N53:N54"/>
    <mergeCell ref="A2:P2"/>
    <mergeCell ref="A5:P5"/>
    <mergeCell ref="A3:P3"/>
    <mergeCell ref="A6:P6"/>
    <mergeCell ref="A4:P4"/>
    <mergeCell ref="A7:P7"/>
    <mergeCell ref="A8:A10"/>
    <mergeCell ref="B8:B10"/>
    <mergeCell ref="C8:C10"/>
    <mergeCell ref="D8:D10"/>
    <mergeCell ref="I8:J8"/>
    <mergeCell ref="K8:L8"/>
    <mergeCell ref="H9:H10"/>
    <mergeCell ref="J9:J10"/>
    <mergeCell ref="L9:L10"/>
    <mergeCell ref="K9:K10"/>
    <mergeCell ref="I9:I10"/>
    <mergeCell ref="G9:G10"/>
    <mergeCell ref="E8:E10"/>
    <mergeCell ref="F8:F10"/>
    <mergeCell ref="E15:E16"/>
    <mergeCell ref="E30:E32"/>
    <mergeCell ref="M15:M16"/>
    <mergeCell ref="M8:P8"/>
    <mergeCell ref="N15:N16"/>
    <mergeCell ref="O15:O16"/>
    <mergeCell ref="P15:P16"/>
    <mergeCell ref="N17:N22"/>
    <mergeCell ref="O17:O22"/>
    <mergeCell ref="P17:P22"/>
    <mergeCell ref="N23:N24"/>
    <mergeCell ref="O23:O24"/>
    <mergeCell ref="P23:P24"/>
    <mergeCell ref="N25:N27"/>
    <mergeCell ref="O25:O27"/>
    <mergeCell ref="P25:P27"/>
    <mergeCell ref="N28:N29"/>
    <mergeCell ref="O28:O29"/>
    <mergeCell ref="P28:P29"/>
    <mergeCell ref="A11:P11"/>
    <mergeCell ref="B15:B16"/>
    <mergeCell ref="A25:A27"/>
    <mergeCell ref="B38:B41"/>
    <mergeCell ref="A42:A43"/>
    <mergeCell ref="B42:B43"/>
    <mergeCell ref="C42:C43"/>
    <mergeCell ref="M23:M24"/>
    <mergeCell ref="E17:E22"/>
    <mergeCell ref="M17:M22"/>
    <mergeCell ref="B17:B22"/>
    <mergeCell ref="A15:A16"/>
    <mergeCell ref="N30:N32"/>
    <mergeCell ref="O30:O32"/>
    <mergeCell ref="P30:P32"/>
    <mergeCell ref="B65:B67"/>
    <mergeCell ref="C38:C41"/>
    <mergeCell ref="C63:F63"/>
    <mergeCell ref="A17:A22"/>
    <mergeCell ref="A28:A29"/>
    <mergeCell ref="B28:B29"/>
    <mergeCell ref="C65:C67"/>
    <mergeCell ref="A33:A37"/>
    <mergeCell ref="A23:A24"/>
    <mergeCell ref="B25:B27"/>
    <mergeCell ref="C23:C24"/>
    <mergeCell ref="C17:C22"/>
    <mergeCell ref="A65:A67"/>
    <mergeCell ref="C64:P64"/>
    <mergeCell ref="D65:D67"/>
    <mergeCell ref="D42:D43"/>
    <mergeCell ref="A38:A41"/>
    <mergeCell ref="A30:A32"/>
    <mergeCell ref="M42:M43"/>
    <mergeCell ref="M47:M50"/>
    <mergeCell ref="D33:D37"/>
    <mergeCell ref="E33:E37"/>
    <mergeCell ref="D25:D27"/>
    <mergeCell ref="C30:C32"/>
    <mergeCell ref="A51:A52"/>
    <mergeCell ref="B51:B52"/>
    <mergeCell ref="C51:C52"/>
    <mergeCell ref="D51:D52"/>
    <mergeCell ref="E51:E52"/>
    <mergeCell ref="M51:M52"/>
    <mergeCell ref="M38:M41"/>
    <mergeCell ref="C83:F83"/>
    <mergeCell ref="A78:B83"/>
    <mergeCell ref="C82:E82"/>
    <mergeCell ref="C79:E79"/>
    <mergeCell ref="C78:E78"/>
    <mergeCell ref="C81:E81"/>
    <mergeCell ref="A74:F74"/>
    <mergeCell ref="D68:D71"/>
    <mergeCell ref="M68:M71"/>
    <mergeCell ref="B73:F73"/>
    <mergeCell ref="A68:A71"/>
    <mergeCell ref="B68:B71"/>
    <mergeCell ref="C72:F72"/>
    <mergeCell ref="C68:C71"/>
    <mergeCell ref="E68:E71"/>
    <mergeCell ref="A53:A54"/>
    <mergeCell ref="B53:B54"/>
    <mergeCell ref="C15:C16"/>
    <mergeCell ref="B23:B24"/>
    <mergeCell ref="B44:B46"/>
    <mergeCell ref="C44:C46"/>
    <mergeCell ref="M25:M27"/>
    <mergeCell ref="E42:E43"/>
    <mergeCell ref="E28:E29"/>
    <mergeCell ref="M28:M29"/>
    <mergeCell ref="M33:M37"/>
    <mergeCell ref="M30:M32"/>
    <mergeCell ref="C28:C29"/>
    <mergeCell ref="D38:D41"/>
    <mergeCell ref="D28:D29"/>
    <mergeCell ref="E38:E41"/>
    <mergeCell ref="E25:E27"/>
    <mergeCell ref="D30:D32"/>
    <mergeCell ref="D44:D46"/>
    <mergeCell ref="C80:E80"/>
    <mergeCell ref="C14:P14"/>
    <mergeCell ref="C25:C27"/>
    <mergeCell ref="A47:A50"/>
    <mergeCell ref="B47:B50"/>
    <mergeCell ref="C47:C50"/>
    <mergeCell ref="M1:P1"/>
    <mergeCell ref="G8:H8"/>
    <mergeCell ref="B13:P13"/>
    <mergeCell ref="M9:M10"/>
    <mergeCell ref="A12:P12"/>
    <mergeCell ref="D47:D50"/>
    <mergeCell ref="E47:E50"/>
    <mergeCell ref="A44:A46"/>
    <mergeCell ref="E44:E46"/>
    <mergeCell ref="M44:M46"/>
    <mergeCell ref="D23:D24"/>
    <mergeCell ref="E23:E24"/>
    <mergeCell ref="B33:B37"/>
    <mergeCell ref="N9:P9"/>
    <mergeCell ref="B30:B32"/>
    <mergeCell ref="C33:C37"/>
    <mergeCell ref="D15:D16"/>
    <mergeCell ref="D17:D22"/>
  </mergeCells>
  <phoneticPr fontId="0" type="noConversion"/>
  <conditionalFormatting sqref="A3:P3 A6:P6 A4:XFD4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63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="130" zoomScaleNormal="130" workbookViewId="0">
      <selection activeCell="E12" sqref="E12"/>
    </sheetView>
  </sheetViews>
  <sheetFormatPr defaultColWidth="9.109375" defaultRowHeight="13.2" x14ac:dyDescent="0.25"/>
  <cols>
    <col min="1" max="1" width="9.33203125" style="19" customWidth="1"/>
    <col min="2" max="3" width="9.88671875" style="19" customWidth="1"/>
    <col min="4" max="4" width="8.6640625" style="19" customWidth="1"/>
    <col min="5" max="5" width="59.5546875" style="19" customWidth="1"/>
    <col min="6" max="6" width="10.33203125" style="19" customWidth="1"/>
    <col min="7" max="7" width="8.33203125" style="19" customWidth="1"/>
    <col min="8" max="9" width="9" style="19" customWidth="1"/>
    <col min="10" max="16384" width="9.109375" style="19"/>
  </cols>
  <sheetData>
    <row r="1" spans="1:11" x14ac:dyDescent="0.25">
      <c r="A1" s="25"/>
      <c r="B1" s="25"/>
      <c r="C1" s="25"/>
      <c r="D1" s="25"/>
      <c r="E1" s="25"/>
      <c r="F1" s="136"/>
      <c r="G1" s="136"/>
      <c r="H1" s="136"/>
      <c r="I1" s="136"/>
      <c r="J1" s="26"/>
      <c r="K1" s="26"/>
    </row>
    <row r="2" spans="1:11" x14ac:dyDescent="0.25">
      <c r="A2" s="137" t="s">
        <v>70</v>
      </c>
      <c r="B2" s="137"/>
      <c r="C2" s="137"/>
      <c r="D2" s="137"/>
      <c r="E2" s="137"/>
      <c r="F2" s="137"/>
      <c r="G2" s="137"/>
      <c r="H2" s="137"/>
      <c r="I2" s="137"/>
    </row>
    <row r="3" spans="1:11" x14ac:dyDescent="0.25">
      <c r="A3" s="138" t="s">
        <v>71</v>
      </c>
      <c r="B3" s="138"/>
      <c r="C3" s="138"/>
      <c r="D3" s="138"/>
      <c r="E3" s="138"/>
      <c r="F3" s="138"/>
      <c r="G3" s="138"/>
      <c r="H3" s="138"/>
      <c r="I3" s="138"/>
    </row>
    <row r="4" spans="1:11" x14ac:dyDescent="0.25">
      <c r="A4" s="139" t="s">
        <v>72</v>
      </c>
      <c r="B4" s="140"/>
      <c r="C4" s="140"/>
      <c r="D4" s="140"/>
      <c r="E4" s="140"/>
      <c r="F4" s="140"/>
      <c r="G4" s="140"/>
      <c r="H4" s="140"/>
      <c r="I4" s="140"/>
    </row>
    <row r="5" spans="1:11" s="27" customFormat="1" ht="15.6" x14ac:dyDescent="0.3">
      <c r="A5" s="141"/>
      <c r="B5" s="141"/>
      <c r="C5" s="141"/>
      <c r="D5" s="141"/>
      <c r="E5" s="141"/>
      <c r="F5" s="141"/>
      <c r="G5" s="141"/>
      <c r="H5" s="141"/>
      <c r="I5" s="141"/>
    </row>
    <row r="6" spans="1:11" s="28" customFormat="1" ht="30.6" x14ac:dyDescent="0.2">
      <c r="A6" s="46" t="s">
        <v>73</v>
      </c>
      <c r="B6" s="46" t="s">
        <v>74</v>
      </c>
      <c r="C6" s="46" t="s">
        <v>0</v>
      </c>
      <c r="D6" s="46" t="s">
        <v>1</v>
      </c>
      <c r="E6" s="46" t="s">
        <v>75</v>
      </c>
      <c r="F6" s="46" t="s">
        <v>76</v>
      </c>
      <c r="G6" s="46" t="s">
        <v>137</v>
      </c>
      <c r="H6" s="46" t="s">
        <v>143</v>
      </c>
      <c r="I6" s="46" t="s">
        <v>159</v>
      </c>
    </row>
    <row r="7" spans="1:11" s="29" customFormat="1" x14ac:dyDescent="0.25">
      <c r="A7" s="30">
        <v>3</v>
      </c>
      <c r="B7" s="30"/>
      <c r="C7" s="30"/>
      <c r="D7" s="30"/>
      <c r="E7" s="18" t="s">
        <v>99</v>
      </c>
      <c r="F7" s="18" t="s">
        <v>77</v>
      </c>
      <c r="G7" s="43">
        <v>8.4</v>
      </c>
      <c r="H7" s="43">
        <v>8.5</v>
      </c>
      <c r="I7" s="43">
        <v>8.5</v>
      </c>
    </row>
    <row r="8" spans="1:11" s="29" customFormat="1" ht="21" x14ac:dyDescent="0.25">
      <c r="A8" s="30">
        <v>3</v>
      </c>
      <c r="B8" s="30">
        <v>6</v>
      </c>
      <c r="C8" s="30">
        <v>1</v>
      </c>
      <c r="D8" s="30"/>
      <c r="E8" s="44" t="s">
        <v>78</v>
      </c>
      <c r="F8" s="18" t="s">
        <v>79</v>
      </c>
      <c r="G8" s="43">
        <v>2</v>
      </c>
      <c r="H8" s="43">
        <v>4</v>
      </c>
      <c r="I8" s="43">
        <v>4</v>
      </c>
    </row>
    <row r="9" spans="1:11" s="29" customFormat="1" x14ac:dyDescent="0.25">
      <c r="A9" s="30">
        <v>3</v>
      </c>
      <c r="B9" s="30">
        <v>6</v>
      </c>
      <c r="C9" s="30">
        <v>1</v>
      </c>
      <c r="D9" s="30">
        <v>1</v>
      </c>
      <c r="E9" s="45" t="s">
        <v>41</v>
      </c>
      <c r="F9" s="18" t="s">
        <v>80</v>
      </c>
      <c r="G9" s="43">
        <f>'1 lentele'!N15</f>
        <v>12</v>
      </c>
      <c r="H9" s="43">
        <f>'1 lentele'!O15</f>
        <v>12</v>
      </c>
      <c r="I9" s="43">
        <f>'1 lentele'!P15</f>
        <v>12</v>
      </c>
    </row>
    <row r="10" spans="1:11" s="29" customFormat="1" x14ac:dyDescent="0.25">
      <c r="A10" s="30">
        <v>3</v>
      </c>
      <c r="B10" s="30">
        <v>6</v>
      </c>
      <c r="C10" s="30">
        <v>1</v>
      </c>
      <c r="D10" s="30">
        <v>1</v>
      </c>
      <c r="E10" s="45" t="s">
        <v>110</v>
      </c>
      <c r="F10" s="18" t="s">
        <v>81</v>
      </c>
      <c r="G10" s="43">
        <f>'1 lentele'!N17</f>
        <v>5</v>
      </c>
      <c r="H10" s="43">
        <f>'1 lentele'!O17</f>
        <v>4</v>
      </c>
      <c r="I10" s="43">
        <f>'1 lentele'!P17</f>
        <v>5</v>
      </c>
    </row>
    <row r="11" spans="1:11" s="29" customFormat="1" x14ac:dyDescent="0.25">
      <c r="A11" s="30">
        <v>3</v>
      </c>
      <c r="B11" s="30">
        <v>6</v>
      </c>
      <c r="C11" s="30">
        <v>1</v>
      </c>
      <c r="D11" s="30">
        <v>1</v>
      </c>
      <c r="E11" s="45" t="s">
        <v>115</v>
      </c>
      <c r="F11" s="18" t="s">
        <v>82</v>
      </c>
      <c r="G11" s="43">
        <f>'1 lentele'!N23</f>
        <v>2</v>
      </c>
      <c r="H11" s="43">
        <f>'1 lentele'!O23</f>
        <v>2</v>
      </c>
      <c r="I11" s="43">
        <f>'1 lentele'!P23</f>
        <v>2</v>
      </c>
    </row>
    <row r="12" spans="1:11" s="29" customFormat="1" x14ac:dyDescent="0.25">
      <c r="A12" s="30">
        <v>3</v>
      </c>
      <c r="B12" s="30">
        <v>6</v>
      </c>
      <c r="C12" s="30">
        <v>1</v>
      </c>
      <c r="D12" s="30">
        <v>1</v>
      </c>
      <c r="E12" s="45" t="s">
        <v>42</v>
      </c>
      <c r="F12" s="18" t="s">
        <v>83</v>
      </c>
      <c r="G12" s="43">
        <f>'1 lentele'!N25</f>
        <v>1</v>
      </c>
      <c r="H12" s="43">
        <f>'1 lentele'!O25</f>
        <v>2</v>
      </c>
      <c r="I12" s="43">
        <f>'1 lentele'!P25</f>
        <v>2</v>
      </c>
    </row>
    <row r="13" spans="1:11" s="29" customFormat="1" x14ac:dyDescent="0.25">
      <c r="A13" s="30">
        <v>3</v>
      </c>
      <c r="B13" s="30">
        <v>6</v>
      </c>
      <c r="C13" s="30">
        <v>1</v>
      </c>
      <c r="D13" s="30">
        <v>1</v>
      </c>
      <c r="E13" s="45" t="s">
        <v>124</v>
      </c>
      <c r="F13" s="18" t="s">
        <v>166</v>
      </c>
      <c r="G13" s="43">
        <f>'1 lentele'!N30</f>
        <v>10</v>
      </c>
      <c r="H13" s="43">
        <f>'1 lentele'!O30</f>
        <v>5</v>
      </c>
      <c r="I13" s="43">
        <f>'1 lentele'!P30</f>
        <v>8</v>
      </c>
    </row>
    <row r="14" spans="1:11" s="29" customFormat="1" x14ac:dyDescent="0.25">
      <c r="A14" s="30">
        <v>3</v>
      </c>
      <c r="B14" s="30">
        <v>6</v>
      </c>
      <c r="C14" s="30">
        <v>1</v>
      </c>
      <c r="D14" s="30">
        <v>1</v>
      </c>
      <c r="E14" s="45" t="s">
        <v>94</v>
      </c>
      <c r="F14" s="18" t="s">
        <v>84</v>
      </c>
      <c r="G14" s="43">
        <f>'1 lentele'!N33</f>
        <v>2</v>
      </c>
      <c r="H14" s="43">
        <f>'1 lentele'!O33</f>
        <v>1</v>
      </c>
      <c r="I14" s="43">
        <f>'1 lentele'!P33</f>
        <v>1</v>
      </c>
    </row>
    <row r="15" spans="1:11" s="29" customFormat="1" x14ac:dyDescent="0.25">
      <c r="A15" s="30">
        <v>3</v>
      </c>
      <c r="B15" s="30">
        <v>6</v>
      </c>
      <c r="C15" s="30">
        <v>1</v>
      </c>
      <c r="D15" s="30">
        <v>1</v>
      </c>
      <c r="E15" s="45" t="s">
        <v>43</v>
      </c>
      <c r="F15" s="18" t="s">
        <v>85</v>
      </c>
      <c r="G15" s="43">
        <f>'1 lentele'!N38</f>
        <v>2</v>
      </c>
      <c r="H15" s="43">
        <f>'1 lentele'!O38</f>
        <v>1</v>
      </c>
      <c r="I15" s="43">
        <f>'1 lentele'!P38</f>
        <v>1</v>
      </c>
    </row>
    <row r="16" spans="1:11" s="29" customFormat="1" x14ac:dyDescent="0.25">
      <c r="A16" s="30">
        <v>3</v>
      </c>
      <c r="B16" s="30">
        <v>6</v>
      </c>
      <c r="C16" s="30">
        <v>1</v>
      </c>
      <c r="D16" s="30">
        <v>1</v>
      </c>
      <c r="E16" s="45" t="s">
        <v>44</v>
      </c>
      <c r="F16" s="18" t="s">
        <v>86</v>
      </c>
      <c r="G16" s="43">
        <f>'1 lentele'!N42</f>
        <v>991</v>
      </c>
      <c r="H16" s="43">
        <f>'1 lentele'!O42</f>
        <v>991</v>
      </c>
      <c r="I16" s="43">
        <f>'1 lentele'!P42</f>
        <v>991</v>
      </c>
    </row>
    <row r="17" spans="1:9" s="29" customFormat="1" x14ac:dyDescent="0.25">
      <c r="A17" s="30">
        <v>3</v>
      </c>
      <c r="B17" s="30">
        <v>6</v>
      </c>
      <c r="C17" s="30">
        <v>1</v>
      </c>
      <c r="D17" s="30">
        <v>1</v>
      </c>
      <c r="E17" s="45" t="s">
        <v>106</v>
      </c>
      <c r="F17" s="18" t="s">
        <v>87</v>
      </c>
      <c r="G17" s="43">
        <f>'1 lentele'!N44</f>
        <v>2</v>
      </c>
      <c r="H17" s="43">
        <f>'1 lentele'!O44</f>
        <v>1</v>
      </c>
      <c r="I17" s="43">
        <f>'1 lentele'!P44</f>
        <v>1</v>
      </c>
    </row>
    <row r="18" spans="1:9" s="29" customFormat="1" x14ac:dyDescent="0.25">
      <c r="A18" s="30">
        <v>3</v>
      </c>
      <c r="B18" s="30">
        <v>6</v>
      </c>
      <c r="C18" s="30">
        <v>1</v>
      </c>
      <c r="D18" s="30">
        <v>1</v>
      </c>
      <c r="E18" s="45" t="s">
        <v>119</v>
      </c>
      <c r="F18" s="18" t="s">
        <v>118</v>
      </c>
      <c r="G18" s="43">
        <f>'1 lentele'!N47</f>
        <v>3</v>
      </c>
      <c r="H18" s="43">
        <f>'1 lentele'!O47</f>
        <v>6</v>
      </c>
      <c r="I18" s="43">
        <f>'1 lentele'!P47</f>
        <v>2</v>
      </c>
    </row>
    <row r="19" spans="1:9" s="29" customFormat="1" x14ac:dyDescent="0.25">
      <c r="A19" s="30">
        <v>3</v>
      </c>
      <c r="B19" s="30">
        <v>6</v>
      </c>
      <c r="C19" s="30">
        <v>1</v>
      </c>
      <c r="D19" s="30">
        <v>1</v>
      </c>
      <c r="E19" s="45" t="s">
        <v>138</v>
      </c>
      <c r="F19" s="18" t="s">
        <v>107</v>
      </c>
      <c r="G19" s="43">
        <f>SUM('1 lentele'!N51)</f>
        <v>100</v>
      </c>
      <c r="H19" s="43">
        <f>SUM('1 lentele'!O51)</f>
        <v>100</v>
      </c>
      <c r="I19" s="43">
        <f>SUM('1 lentele'!P51)</f>
        <v>100</v>
      </c>
    </row>
    <row r="20" spans="1:9" s="29" customFormat="1" x14ac:dyDescent="0.25">
      <c r="A20" s="30">
        <v>3</v>
      </c>
      <c r="B20" s="30">
        <v>6</v>
      </c>
      <c r="C20" s="30">
        <v>1</v>
      </c>
      <c r="D20" s="30">
        <v>1</v>
      </c>
      <c r="E20" s="45" t="s">
        <v>139</v>
      </c>
      <c r="F20" s="18" t="s">
        <v>111</v>
      </c>
      <c r="G20" s="74">
        <f>SUM('1 lentele'!N53)</f>
        <v>5</v>
      </c>
      <c r="H20" s="43">
        <f>SUM('1 lentele'!O53)</f>
        <v>5</v>
      </c>
      <c r="I20" s="43">
        <f>SUM('1 lentele'!P53)</f>
        <v>4</v>
      </c>
    </row>
    <row r="21" spans="1:9" s="29" customFormat="1" x14ac:dyDescent="0.25">
      <c r="A21" s="30">
        <v>3</v>
      </c>
      <c r="B21" s="30">
        <v>6</v>
      </c>
      <c r="C21" s="30">
        <v>1</v>
      </c>
      <c r="D21" s="30">
        <v>1</v>
      </c>
      <c r="E21" s="45" t="s">
        <v>133</v>
      </c>
      <c r="F21" s="18" t="s">
        <v>128</v>
      </c>
      <c r="G21" s="74">
        <f>SUM('1 lentele'!N55)</f>
        <v>2</v>
      </c>
      <c r="H21" s="74">
        <f>SUM('1 lentele'!O55)</f>
        <v>2</v>
      </c>
      <c r="I21" s="74">
        <f>SUM('1 lentele'!P55)</f>
        <v>3</v>
      </c>
    </row>
    <row r="22" spans="1:9" s="29" customFormat="1" x14ac:dyDescent="0.25">
      <c r="A22" s="30">
        <v>3</v>
      </c>
      <c r="B22" s="30">
        <v>6</v>
      </c>
      <c r="C22" s="30">
        <v>1</v>
      </c>
      <c r="D22" s="30">
        <v>1</v>
      </c>
      <c r="E22" s="45" t="s">
        <v>162</v>
      </c>
      <c r="F22" s="18" t="s">
        <v>134</v>
      </c>
      <c r="G22" s="74">
        <f>SUM('1 lentele'!N57:N58)</f>
        <v>200</v>
      </c>
      <c r="H22" s="74">
        <f>SUM('1 lentele'!O57:O58)</f>
        <v>500</v>
      </c>
      <c r="I22" s="74">
        <f>SUM('1 lentele'!P57:P58)</f>
        <v>800</v>
      </c>
    </row>
    <row r="23" spans="1:9" s="29" customFormat="1" x14ac:dyDescent="0.25">
      <c r="A23" s="30">
        <v>3</v>
      </c>
      <c r="B23" s="30">
        <v>6</v>
      </c>
      <c r="C23" s="30">
        <v>1</v>
      </c>
      <c r="D23" s="30">
        <v>1</v>
      </c>
      <c r="E23" s="45" t="s">
        <v>161</v>
      </c>
      <c r="F23" s="18" t="s">
        <v>151</v>
      </c>
      <c r="G23" s="74">
        <f>SUM('1 lentele'!N59:N60)</f>
        <v>0</v>
      </c>
      <c r="H23" s="74">
        <f>SUM('1 lentele'!O59:O60)</f>
        <v>100</v>
      </c>
      <c r="I23" s="74">
        <f>SUM('1 lentele'!P59:P60)</f>
        <v>200</v>
      </c>
    </row>
    <row r="24" spans="1:9" s="29" customFormat="1" x14ac:dyDescent="0.25">
      <c r="A24" s="30">
        <v>3</v>
      </c>
      <c r="B24" s="30">
        <v>6</v>
      </c>
      <c r="C24" s="30">
        <v>1</v>
      </c>
      <c r="D24" s="30">
        <v>1</v>
      </c>
      <c r="E24" s="45" t="s">
        <v>153</v>
      </c>
      <c r="F24" s="18" t="s">
        <v>152</v>
      </c>
      <c r="G24" s="74">
        <f>SUM('1 lentele'!N60:N61)</f>
        <v>0</v>
      </c>
      <c r="H24" s="74">
        <f>SUM('1 lentele'!O60:O61)</f>
        <v>1</v>
      </c>
      <c r="I24" s="74">
        <f>SUM('1 lentele'!P60:P61)</f>
        <v>1</v>
      </c>
    </row>
    <row r="25" spans="1:9" s="29" customFormat="1" x14ac:dyDescent="0.25">
      <c r="A25" s="30">
        <v>3</v>
      </c>
      <c r="B25" s="30">
        <v>6</v>
      </c>
      <c r="C25" s="30">
        <v>1</v>
      </c>
      <c r="D25" s="30">
        <v>2</v>
      </c>
      <c r="E25" s="45" t="s">
        <v>45</v>
      </c>
      <c r="F25" s="18" t="s">
        <v>88</v>
      </c>
      <c r="G25" s="43">
        <f>'1 lentele'!N65</f>
        <v>20</v>
      </c>
      <c r="H25" s="43">
        <f>'1 lentele'!O65</f>
        <v>21</v>
      </c>
      <c r="I25" s="43">
        <f>'1 lentele'!P65</f>
        <v>22</v>
      </c>
    </row>
    <row r="26" spans="1:9" s="29" customFormat="1" x14ac:dyDescent="0.25">
      <c r="A26" s="30">
        <v>3</v>
      </c>
      <c r="B26" s="30">
        <v>6</v>
      </c>
      <c r="C26" s="30">
        <v>1</v>
      </c>
      <c r="D26" s="30">
        <v>2</v>
      </c>
      <c r="E26" s="45" t="s">
        <v>46</v>
      </c>
      <c r="F26" s="18" t="s">
        <v>89</v>
      </c>
      <c r="G26" s="43">
        <f>'1 lentele'!N68</f>
        <v>8</v>
      </c>
      <c r="H26" s="43">
        <f>'1 lentele'!O68</f>
        <v>7</v>
      </c>
      <c r="I26" s="43">
        <f>'1 lentele'!P68</f>
        <v>7</v>
      </c>
    </row>
    <row r="27" spans="1:9" s="29" customFormat="1" x14ac:dyDescent="0.25">
      <c r="A27" s="31"/>
      <c r="B27" s="32"/>
      <c r="C27" s="33"/>
      <c r="D27" s="33"/>
      <c r="E27" s="34"/>
      <c r="F27" s="35"/>
      <c r="G27" s="36"/>
      <c r="H27" s="36"/>
      <c r="I27" s="36"/>
    </row>
    <row r="28" spans="1:9" s="29" customFormat="1" x14ac:dyDescent="0.25">
      <c r="A28" s="31"/>
      <c r="B28" s="32"/>
      <c r="C28" s="33"/>
      <c r="D28" s="33"/>
      <c r="E28" s="33" t="s">
        <v>122</v>
      </c>
      <c r="F28" s="35"/>
      <c r="G28" s="37"/>
      <c r="H28" s="37"/>
      <c r="I28" s="37"/>
    </row>
    <row r="29" spans="1:9" s="29" customFormat="1" x14ac:dyDescent="0.25">
      <c r="A29" s="31"/>
      <c r="B29" s="32"/>
      <c r="C29" s="33"/>
      <c r="D29" s="33"/>
      <c r="E29" s="35"/>
      <c r="F29" s="35"/>
      <c r="G29" s="37"/>
      <c r="H29" s="37"/>
      <c r="I29" s="37"/>
    </row>
    <row r="30" spans="1:9" s="29" customFormat="1" x14ac:dyDescent="0.25">
      <c r="A30" s="31"/>
      <c r="B30" s="32"/>
      <c r="C30" s="33"/>
      <c r="D30" s="33"/>
      <c r="E30" s="35"/>
      <c r="F30" s="35"/>
      <c r="G30" s="37"/>
      <c r="H30" s="37"/>
      <c r="I30" s="37"/>
    </row>
    <row r="31" spans="1:9" x14ac:dyDescent="0.25">
      <c r="A31" s="38"/>
      <c r="B31" s="38"/>
      <c r="C31" s="38"/>
      <c r="D31" s="39"/>
      <c r="E31" s="39"/>
      <c r="F31" s="39"/>
      <c r="G31" s="40"/>
      <c r="H31" s="41"/>
      <c r="I31" s="41"/>
    </row>
    <row r="32" spans="1:9" x14ac:dyDescent="0.25">
      <c r="A32" s="42"/>
      <c r="B32" s="42"/>
      <c r="C32" s="42"/>
      <c r="D32" s="42"/>
      <c r="E32" s="42"/>
      <c r="F32" s="42"/>
    </row>
    <row r="33" spans="1:6" x14ac:dyDescent="0.25">
      <c r="A33" s="42"/>
      <c r="B33" s="42"/>
      <c r="C33" s="42"/>
      <c r="D33" s="42"/>
      <c r="E33" s="42"/>
      <c r="F33" s="42"/>
    </row>
  </sheetData>
  <mergeCells count="5">
    <mergeCell ref="F1:I1"/>
    <mergeCell ref="A2:I2"/>
    <mergeCell ref="A3:I3"/>
    <mergeCell ref="A4:I4"/>
    <mergeCell ref="A5:I5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Rasa</cp:lastModifiedBy>
  <cp:lastPrinted>2022-02-10T16:29:22Z</cp:lastPrinted>
  <dcterms:created xsi:type="dcterms:W3CDTF">1996-10-14T23:33:28Z</dcterms:created>
  <dcterms:modified xsi:type="dcterms:W3CDTF">2022-02-14T11:17:25Z</dcterms:modified>
</cp:coreProperties>
</file>