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Internetui\Naujienoms\2022\01\"/>
    </mc:Choice>
  </mc:AlternateContent>
  <xr:revisionPtr revIDLastSave="0" documentId="8_{383C575B-D924-41F4-937A-B8DA98BE7B3E}" xr6:coauthVersionLast="47" xr6:coauthVersionMax="47" xr10:uidLastSave="{00000000-0000-0000-0000-000000000000}"/>
  <bookViews>
    <workbookView xWindow="-108" yWindow="-108" windowWidth="23256" windowHeight="12600" activeTab="1" xr2:uid="{00000000-000D-0000-FFFF-FFFF00000000}"/>
  </bookViews>
  <sheets>
    <sheet name="1b tesinys" sheetId="5" r:id="rId1"/>
    <sheet name="1 lentele" sheetId="4" r:id="rId2"/>
    <sheet name="2 lentele" sheetId="7" r:id="rId3"/>
  </sheets>
  <definedNames>
    <definedName name="_xlnm.Print_Area" localSheetId="1">'1 lentele'!$A$1:$P$95</definedName>
    <definedName name="_xlnm.Print_Area" localSheetId="2">'2 lentele'!$A$2:$I$47</definedName>
    <definedName name="_xlnm.Print_Titles" localSheetId="1">'1 lentele'!$8:$10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1" i="7" l="1"/>
  <c r="I41" i="7"/>
  <c r="G41" i="7"/>
  <c r="H43" i="7"/>
  <c r="I43" i="7"/>
  <c r="G43" i="7"/>
  <c r="L80" i="4"/>
  <c r="K80" i="4"/>
  <c r="J80" i="4"/>
  <c r="I80" i="4"/>
  <c r="H80" i="4"/>
  <c r="G80" i="4"/>
  <c r="H15" i="7" l="1"/>
  <c r="I15" i="7"/>
  <c r="G15" i="7"/>
  <c r="H14" i="7"/>
  <c r="I14" i="7"/>
  <c r="G14" i="7"/>
  <c r="H20" i="7"/>
  <c r="I20" i="7"/>
  <c r="G20" i="7"/>
  <c r="H92" i="4"/>
  <c r="I92" i="4"/>
  <c r="J92" i="4"/>
  <c r="K92" i="4"/>
  <c r="L92" i="4"/>
  <c r="G92" i="4"/>
  <c r="L40" i="4"/>
  <c r="K40" i="4"/>
  <c r="J40" i="4"/>
  <c r="I40" i="4"/>
  <c r="H40" i="4"/>
  <c r="G40" i="4"/>
  <c r="H93" i="4"/>
  <c r="I93" i="4"/>
  <c r="J93" i="4"/>
  <c r="K93" i="4"/>
  <c r="L93" i="4"/>
  <c r="G93" i="4"/>
  <c r="H45" i="4" l="1"/>
  <c r="H46" i="4" s="1"/>
  <c r="I45" i="4"/>
  <c r="I46" i="4" s="1"/>
  <c r="J45" i="4"/>
  <c r="J46" i="4" s="1"/>
  <c r="K45" i="4"/>
  <c r="K46" i="4" s="1"/>
  <c r="L45" i="4"/>
  <c r="L46" i="4" s="1"/>
  <c r="H23" i="7" l="1"/>
  <c r="I23" i="7"/>
  <c r="G23" i="7"/>
  <c r="H22" i="7"/>
  <c r="I22" i="7"/>
  <c r="G22" i="7"/>
  <c r="H22" i="4" l="1"/>
  <c r="I22" i="4"/>
  <c r="J22" i="4"/>
  <c r="K22" i="4"/>
  <c r="L22" i="4"/>
  <c r="G22" i="4"/>
  <c r="G94" i="4"/>
  <c r="H28" i="4"/>
  <c r="I28" i="4"/>
  <c r="J28" i="4"/>
  <c r="K28" i="4"/>
  <c r="L28" i="4"/>
  <c r="G28" i="4"/>
  <c r="H25" i="4"/>
  <c r="I25" i="4"/>
  <c r="J25" i="4"/>
  <c r="K25" i="4"/>
  <c r="L25" i="4"/>
  <c r="G25" i="4"/>
  <c r="H94" i="4"/>
  <c r="I94" i="4"/>
  <c r="J94" i="4"/>
  <c r="K94" i="4"/>
  <c r="L94" i="4"/>
  <c r="H45" i="7"/>
  <c r="I45" i="7"/>
  <c r="G45" i="7"/>
  <c r="H44" i="7"/>
  <c r="I44" i="7"/>
  <c r="G44" i="7"/>
  <c r="I39" i="7"/>
  <c r="I40" i="7"/>
  <c r="I42" i="7"/>
  <c r="H39" i="7"/>
  <c r="H40" i="7"/>
  <c r="H42" i="7"/>
  <c r="G39" i="7"/>
  <c r="G40" i="7"/>
  <c r="G42" i="7"/>
  <c r="H38" i="7"/>
  <c r="I38" i="7"/>
  <c r="G38" i="7"/>
  <c r="H37" i="7"/>
  <c r="I37" i="7"/>
  <c r="G37" i="7"/>
  <c r="H36" i="7"/>
  <c r="I36" i="7"/>
  <c r="G36" i="7"/>
  <c r="H35" i="7"/>
  <c r="I35" i="7"/>
  <c r="G35" i="7"/>
  <c r="H34" i="7"/>
  <c r="I34" i="7"/>
  <c r="G34" i="7"/>
  <c r="H33" i="7"/>
  <c r="I33" i="7"/>
  <c r="G33" i="7"/>
  <c r="H32" i="7"/>
  <c r="I32" i="7"/>
  <c r="G32" i="7"/>
  <c r="H31" i="7"/>
  <c r="I31" i="7"/>
  <c r="G31" i="7"/>
  <c r="H30" i="7"/>
  <c r="I30" i="7"/>
  <c r="G30" i="7"/>
  <c r="H29" i="7"/>
  <c r="I29" i="7"/>
  <c r="G29" i="7"/>
  <c r="H28" i="7"/>
  <c r="I28" i="7"/>
  <c r="G28" i="7"/>
  <c r="H27" i="7"/>
  <c r="I27" i="7"/>
  <c r="G27" i="7"/>
  <c r="H26" i="7"/>
  <c r="I26" i="7"/>
  <c r="G26" i="7"/>
  <c r="H25" i="7"/>
  <c r="I25" i="7"/>
  <c r="G25" i="7"/>
  <c r="H24" i="7"/>
  <c r="I24" i="7"/>
  <c r="G24" i="7"/>
  <c r="G57" i="4"/>
  <c r="H57" i="4"/>
  <c r="I57" i="4"/>
  <c r="J57" i="4"/>
  <c r="K57" i="4"/>
  <c r="L57" i="4"/>
  <c r="G59" i="4"/>
  <c r="H59" i="4"/>
  <c r="I59" i="4"/>
  <c r="J59" i="4"/>
  <c r="K59" i="4"/>
  <c r="L59" i="4"/>
  <c r="G61" i="4"/>
  <c r="H61" i="4"/>
  <c r="I61" i="4"/>
  <c r="J61" i="4"/>
  <c r="K61" i="4"/>
  <c r="L61" i="4"/>
  <c r="L95" i="4" l="1"/>
  <c r="I95" i="4"/>
  <c r="C9" i="5" s="1"/>
  <c r="J95" i="4"/>
  <c r="H95" i="4"/>
  <c r="K95" i="4"/>
  <c r="D9" i="5" s="1"/>
  <c r="L86" i="4" l="1"/>
  <c r="K86" i="4"/>
  <c r="J86" i="4"/>
  <c r="I86" i="4"/>
  <c r="H86" i="4"/>
  <c r="G86" i="4"/>
  <c r="L84" i="4"/>
  <c r="K84" i="4"/>
  <c r="J84" i="4"/>
  <c r="I84" i="4"/>
  <c r="H84" i="4"/>
  <c r="G84" i="4"/>
  <c r="L78" i="4"/>
  <c r="K78" i="4"/>
  <c r="J78" i="4"/>
  <c r="I78" i="4"/>
  <c r="H78" i="4"/>
  <c r="G78" i="4"/>
  <c r="L76" i="4"/>
  <c r="L81" i="4" s="1"/>
  <c r="K76" i="4"/>
  <c r="J76" i="4"/>
  <c r="I76" i="4"/>
  <c r="I81" i="4" s="1"/>
  <c r="H76" i="4"/>
  <c r="H81" i="4" s="1"/>
  <c r="G76" i="4"/>
  <c r="G68" i="4"/>
  <c r="H68" i="4"/>
  <c r="I68" i="4"/>
  <c r="J68" i="4"/>
  <c r="K68" i="4"/>
  <c r="L68" i="4"/>
  <c r="G70" i="4"/>
  <c r="H70" i="4"/>
  <c r="I70" i="4"/>
  <c r="J70" i="4"/>
  <c r="K70" i="4"/>
  <c r="L70" i="4"/>
  <c r="L66" i="4"/>
  <c r="K66" i="4"/>
  <c r="J66" i="4"/>
  <c r="I66" i="4"/>
  <c r="H66" i="4"/>
  <c r="G66" i="4"/>
  <c r="H36" i="4"/>
  <c r="I36" i="4"/>
  <c r="J36" i="4"/>
  <c r="K36" i="4"/>
  <c r="L36" i="4"/>
  <c r="G36" i="4"/>
  <c r="I32" i="4"/>
  <c r="J81" i="4" l="1"/>
  <c r="G81" i="4"/>
  <c r="K81" i="4"/>
  <c r="H87" i="4"/>
  <c r="L87" i="4"/>
  <c r="I87" i="4"/>
  <c r="J87" i="4"/>
  <c r="K87" i="4"/>
  <c r="G87" i="4"/>
  <c r="H71" i="4"/>
  <c r="L71" i="4"/>
  <c r="G71" i="4"/>
  <c r="J71" i="4"/>
  <c r="I71" i="4"/>
  <c r="K71" i="4"/>
  <c r="H19" i="7" l="1"/>
  <c r="I19" i="7"/>
  <c r="G19" i="7"/>
  <c r="H18" i="7"/>
  <c r="I18" i="7"/>
  <c r="G18" i="7"/>
  <c r="C13" i="5"/>
  <c r="D13" i="5"/>
  <c r="B13" i="5"/>
  <c r="L38" i="4"/>
  <c r="K38" i="4"/>
  <c r="J38" i="4"/>
  <c r="I38" i="4"/>
  <c r="H38" i="4"/>
  <c r="G38" i="4"/>
  <c r="H17" i="7"/>
  <c r="I17" i="7"/>
  <c r="G17" i="7"/>
  <c r="L34" i="4"/>
  <c r="K34" i="4"/>
  <c r="J34" i="4"/>
  <c r="I34" i="4"/>
  <c r="H34" i="4"/>
  <c r="G34" i="4"/>
  <c r="H19" i="4"/>
  <c r="I19" i="4"/>
  <c r="J19" i="4"/>
  <c r="K19" i="4"/>
  <c r="L19" i="4"/>
  <c r="G19" i="4"/>
  <c r="C21" i="5"/>
  <c r="D21" i="5"/>
  <c r="B21" i="5"/>
  <c r="L55" i="4"/>
  <c r="K55" i="4"/>
  <c r="J55" i="4"/>
  <c r="I55" i="4"/>
  <c r="H55" i="4"/>
  <c r="G55" i="4"/>
  <c r="L53" i="4"/>
  <c r="K53" i="4"/>
  <c r="J53" i="4"/>
  <c r="I53" i="4"/>
  <c r="H53" i="4"/>
  <c r="G53" i="4"/>
  <c r="L51" i="4"/>
  <c r="K51" i="4"/>
  <c r="J51" i="4"/>
  <c r="I51" i="4"/>
  <c r="H51" i="4"/>
  <c r="G51" i="4"/>
  <c r="H32" i="4"/>
  <c r="J32" i="4"/>
  <c r="K32" i="4"/>
  <c r="L32" i="4"/>
  <c r="G32" i="4"/>
  <c r="G11" i="7"/>
  <c r="H11" i="7"/>
  <c r="I11" i="7"/>
  <c r="G12" i="7"/>
  <c r="H12" i="7"/>
  <c r="I12" i="7"/>
  <c r="G13" i="7"/>
  <c r="H13" i="7"/>
  <c r="I13" i="7"/>
  <c r="G16" i="7"/>
  <c r="H16" i="7"/>
  <c r="I16" i="7"/>
  <c r="G21" i="7"/>
  <c r="H21" i="7"/>
  <c r="I21" i="7"/>
  <c r="G16" i="4"/>
  <c r="G41" i="4" s="1"/>
  <c r="H16" i="4"/>
  <c r="I16" i="4"/>
  <c r="I41" i="4" s="1"/>
  <c r="J16" i="4"/>
  <c r="K16" i="4"/>
  <c r="K41" i="4" s="1"/>
  <c r="L16" i="4"/>
  <c r="G45" i="4"/>
  <c r="G46" i="4" s="1"/>
  <c r="B18" i="5"/>
  <c r="B14" i="5" s="1"/>
  <c r="C18" i="5"/>
  <c r="C14" i="5" s="1"/>
  <c r="D18" i="5"/>
  <c r="D14" i="5" s="1"/>
  <c r="B19" i="5"/>
  <c r="C19" i="5"/>
  <c r="D19" i="5"/>
  <c r="J41" i="4" l="1"/>
  <c r="L41" i="4"/>
  <c r="H41" i="4"/>
  <c r="I62" i="4"/>
  <c r="I88" i="4" s="1"/>
  <c r="J62" i="4"/>
  <c r="J88" i="4" s="1"/>
  <c r="G62" i="4"/>
  <c r="G88" i="4" s="1"/>
  <c r="K62" i="4"/>
  <c r="K88" i="4" s="1"/>
  <c r="H62" i="4"/>
  <c r="H88" i="4" s="1"/>
  <c r="L62" i="4"/>
  <c r="L88" i="4" s="1"/>
  <c r="B10" i="5"/>
  <c r="C10" i="5"/>
  <c r="G95" i="4"/>
  <c r="B9" i="5" s="1"/>
  <c r="D10" i="5"/>
  <c r="C12" i="5"/>
  <c r="C11" i="5" s="1"/>
  <c r="B12" i="5"/>
  <c r="B11" i="5" s="1"/>
  <c r="D12" i="5"/>
  <c r="D11" i="5" s="1"/>
  <c r="J47" i="4" l="1"/>
  <c r="J89" i="4" s="1"/>
  <c r="I47" i="4"/>
  <c r="I89" i="4" s="1"/>
  <c r="H47" i="4"/>
  <c r="H89" i="4" s="1"/>
  <c r="L47" i="4"/>
  <c r="L89" i="4" s="1"/>
  <c r="G47" i="4"/>
  <c r="G89" i="4" s="1"/>
  <c r="K47" i="4"/>
  <c r="K89" i="4" s="1"/>
</calcChain>
</file>

<file path=xl/sharedStrings.xml><?xml version="1.0" encoding="utf-8"?>
<sst xmlns="http://schemas.openxmlformats.org/spreadsheetml/2006/main" count="451" uniqueCount="205">
  <si>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</si>
  <si>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</si>
  <si>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</si>
  <si>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</si>
  <si>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</si>
  <si>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</si>
  <si>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Iš viso</t>
  </si>
  <si>
    <t>planas</t>
  </si>
  <si>
    <t>Iš jų darbo užmokesčiui</t>
  </si>
  <si>
    <t>iš viso:</t>
  </si>
  <si>
    <t>Iš viso uždaviniui:</t>
  </si>
  <si>
    <t>Iš viso tikslui:</t>
  </si>
  <si>
    <t>Iš viso programai:</t>
  </si>
  <si>
    <t>1 lentelė</t>
  </si>
  <si>
    <t>(savivaldybės, padalinio, įstaigos pavadinimas)</t>
  </si>
  <si>
    <t>1</t>
  </si>
  <si>
    <t>2</t>
  </si>
  <si>
    <t>3</t>
  </si>
  <si>
    <t>4</t>
  </si>
  <si>
    <t>5</t>
  </si>
  <si>
    <t>Uždavinio vertinimo kriterijaus</t>
  </si>
  <si>
    <t>-</t>
  </si>
  <si>
    <t>Finansavimo šaltiniai</t>
  </si>
  <si>
    <t>Pavadinimas</t>
  </si>
  <si>
    <t>KULTŪROS IR TURIZMO, SPORTO, JAUNIMO IR BENDRUOMENIŲ VEIKLOS AKTYVINIMO PROGRAMOS NR. 3</t>
  </si>
  <si>
    <t>3 Programa. Kultūros ir turizmo, sporto, jaunimo ir bendruomenių veiklos aktyvinimo programa</t>
  </si>
  <si>
    <t>SB</t>
  </si>
  <si>
    <t>SB (BĮP)</t>
  </si>
  <si>
    <t>SB(KD)</t>
  </si>
  <si>
    <t>Muziejaus veiklos organizavimas ir išlaikymas</t>
  </si>
  <si>
    <t xml:space="preserve"> lėšų poreikis (asignavimai) ir numatomi finansavimo šaltiniai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</si>
  <si>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</si>
  <si>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</si>
  <si>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</si>
  <si>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</si>
  <si>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</si>
  <si>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</si>
  <si>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</si>
  <si>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</si>
  <si>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</si>
  <si>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</si>
  <si>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</si>
  <si>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</si>
  <si>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</si>
  <si>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2.2.1. Savivaldybės privatizavimo fondas</t>
  </si>
  <si>
    <t>2.2.2. Valstybės biudžeto lėšos</t>
  </si>
  <si>
    <t>2.2.3. ES lėšos</t>
  </si>
  <si>
    <t>2.2.4. Kelių priežiūros ir plėtros programos lėšos</t>
  </si>
  <si>
    <t>2.2.5. Privalomojo sveikatos draudimo fondo lėšos</t>
  </si>
  <si>
    <t>2.2.6. Kitos lėšos</t>
  </si>
  <si>
    <t>KULTŪROS IR TURIZMO, SPORTO, JAUNIMO IR BENDRUOMENIŲ VEIKLOS AKTYVINIMO PROGRAMOS</t>
  </si>
  <si>
    <t>Užtikrinti kultūros ir sporto paslaugų prieinamumą, skatinti turizmo plėtrą bei bendruomenės iniciatyvas</t>
  </si>
  <si>
    <t>Savivaldybės biudžeto lėšos</t>
  </si>
  <si>
    <t>Kita tikslinė dotacija</t>
  </si>
  <si>
    <t>Biudžetinių įstaigų pajamos</t>
  </si>
  <si>
    <t>IGNALINOS RAJONO SAVIVALDYBĖS</t>
  </si>
  <si>
    <t>Paremtų nevyriausybinių organizacijų projektų skaičius</t>
  </si>
  <si>
    <t>2 lentelė</t>
  </si>
  <si>
    <t>KULTŪROS IR TURIZMO, SPORTO, JAUNIMO IR BENDRUOMENIŲ VEIKLOS AKTYVINIMO PROGRAMOS VERTINIMO KRITERIJŲ SUVESTINĖ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</si>
  <si>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</si>
  <si>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</si>
  <si>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</si>
  <si>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</si>
  <si>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</si>
  <si>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E-2-1</t>
  </si>
  <si>
    <t>E-2-2</t>
  </si>
  <si>
    <t>R-3-1-1</t>
  </si>
  <si>
    <t>R-3-1-2</t>
  </si>
  <si>
    <t>P-3-1-1-1</t>
  </si>
  <si>
    <t>P-3-1-1-2</t>
  </si>
  <si>
    <t>P-3-1-1-4</t>
  </si>
  <si>
    <t>P-3-1-1-5</t>
  </si>
  <si>
    <t>P-3-1-2-1</t>
  </si>
  <si>
    <t xml:space="preserve">Ignalinos krašto muziejaus renginių skaičius </t>
  </si>
  <si>
    <t>Lankytojų skaičius bibliotekose (tūkst.)</t>
  </si>
  <si>
    <t>Kultūros įstaigų teikiamų paslaugų gavėjų dalis tarp visų gyventojų (proc.)</t>
  </si>
  <si>
    <t>Organizuotai sportuojančių gyventojų dalis tarp visų gyventojų (proc.)</t>
  </si>
  <si>
    <t>Kultūros renginiuose dalyvavusių gyventojų skaičius (tūkst.)</t>
  </si>
  <si>
    <t>Sporto varžybų ir sveikatingumo renginių dalyvių skaičius (tūkst.)</t>
  </si>
  <si>
    <t>Teikti kokybiškas ir prieinamas kultūros, kūno kultūros ir sporto paslaugas, vykdyti turizmo informacijos sklaidą</t>
  </si>
  <si>
    <t>2 Strateginis tikslas. Gerinti savivaldybės valdymo bei teikiamų kultūros ir sporto paslaugų kokybę, skatinti gyventojų iniciatyvas</t>
  </si>
  <si>
    <t>16</t>
  </si>
  <si>
    <t>17</t>
  </si>
  <si>
    <t>18</t>
  </si>
  <si>
    <t>1.10</t>
  </si>
  <si>
    <t xml:space="preserve">    2.1.2.3. kita tikslinė dotacija</t>
  </si>
  <si>
    <t xml:space="preserve"> TIKSLŲ, UŽDAVINIŲ, PRIEMONIŲ MAKSIMALIŲ ASIGNAVIMŲ IR PRODUKTO VERTINIMO KRITERIJŲ SUVESTINĖ</t>
  </si>
  <si>
    <t>Bibliotekų darbo organizavimas ir išlaikymas</t>
  </si>
  <si>
    <t>1.1, 1.10</t>
  </si>
  <si>
    <t>Aktyvinti nevyriausybinių organizacijų, bendruomenių ir kitų įstaigų veiklą</t>
  </si>
  <si>
    <t>SB (KD)</t>
  </si>
  <si>
    <t>tūkst. Eur</t>
  </si>
  <si>
    <t>Įgyvendintų organizacinių (reprezentacinių) priemonių skaičius</t>
  </si>
  <si>
    <t>Savivaldybės kultūrinio savitumo ir tautinio identiteto puoselėjimas, tarptautinio kultūrinio bendradarbiavimo organizavimas</t>
  </si>
  <si>
    <t>P-3-1-1-6</t>
  </si>
  <si>
    <t>_________________</t>
  </si>
  <si>
    <t xml:space="preserve">SB </t>
  </si>
  <si>
    <t>6</t>
  </si>
  <si>
    <t>Įteiktų premijų skaičius</t>
  </si>
  <si>
    <t>P-3-1-1-7</t>
  </si>
  <si>
    <t>7</t>
  </si>
  <si>
    <t>8</t>
  </si>
  <si>
    <t>Pagrindinių Ignalinos rajono renginių plano parengimas</t>
  </si>
  <si>
    <t>Įgyvendintas planas</t>
  </si>
  <si>
    <t>P-3-1-1-8</t>
  </si>
  <si>
    <t>P-3-1-1-9</t>
  </si>
  <si>
    <t xml:space="preserve">Kultūros ir turizmo, sporto, jaunimo ir bendruomenių veiklos aktyvinimo programos suvestinės priedas                                 </t>
  </si>
  <si>
    <t>2022 m. projektas</t>
  </si>
  <si>
    <t>2022 m. planas</t>
  </si>
  <si>
    <t>2023 m. projektas</t>
  </si>
  <si>
    <t xml:space="preserve">2023 m. </t>
  </si>
  <si>
    <t>2023 m. planas</t>
  </si>
  <si>
    <t>Kultūros centro veiklos organizavimas ir išlaikymas</t>
  </si>
  <si>
    <t>Švietimo ir sporto paslaugų centro veiklos organizavimas ir išlaikymas</t>
  </si>
  <si>
    <t>9</t>
  </si>
  <si>
    <t>Įgyvendintų sporto renginių, skirtų ne bendrojo lavinimo įstaigoms, skaičius</t>
  </si>
  <si>
    <t>Užtikrinti jaunimo įgalinimo, įtraukimo į pilietinę veiklą, interesų atstovavimo galimybes, informavimą ir konsultavimą</t>
  </si>
  <si>
    <t>1.2</t>
  </si>
  <si>
    <t>Kryptingai formuoti jaunimo politikos pagrindus, sudaryti sąlygas jaunam žmogui turėti tinkamą aplinką</t>
  </si>
  <si>
    <t>Finansuotų jaunimo, su jaunimu dirbančių organizacijų projektų skaičius</t>
  </si>
  <si>
    <t>P-3-1-2-3</t>
  </si>
  <si>
    <t>Jaunų žmonių pilietiškumo, tautiškumo ir kūrybiškumo skatinimas</t>
  </si>
  <si>
    <t>Tarpžinybiškumo, sprendžiant jaunimui aktualius klausimus, užtikrinimas</t>
  </si>
  <si>
    <t>Jaunimo situacijos stebėsenos, informavimo ir konsultavimo vykdymas</t>
  </si>
  <si>
    <t>Jaunų žmonių verslumo, integravimo į darbo rinką skatinimas</t>
  </si>
  <si>
    <t>Skatinti jaunimo savanorišką veiklą ir vystyti jaunimo savanorišką tarnybą</t>
  </si>
  <si>
    <t>Jaunimo savanoriškos tarnybos savivaldybėje plėtojimas</t>
  </si>
  <si>
    <t>Tarptautinės savanorystės skatinimas</t>
  </si>
  <si>
    <t>Jaunimo dalyvavimo savanoriškoje veikloje skatinimas</t>
  </si>
  <si>
    <t>Plėtoti darbo su jaunimu formas, skatinti jaunimo turiningą laisvalaikį, ypač kaimo vietovėse, ir išnaudoti turimą laisvalaikio infrastruktūrą bei inventorių</t>
  </si>
  <si>
    <t>Inventorizacijos atlikimas ir Ignalinos rajono savivaldybės teritorijoje turimų aktyviam laisvalaikiui pritaikytų erdvių ir jose turimo inventoriaus sąrašo sudarymas</t>
  </si>
  <si>
    <t>Atvirojo darbo su jaunimu kokybiškai veiklai ir plėtrai sąlygų sudarymas</t>
  </si>
  <si>
    <t>Skatinti regioninį, nacionalinį ir  tarptautinį jaunimo bendradarbiavimą</t>
  </si>
  <si>
    <t>Jaunimo dalyvavimo tarptautinėse programose skatinimas ir tarptautinį bendradarbiavimą skatinančių projektų įgyvendinimas</t>
  </si>
  <si>
    <t>Surengtų aptarimų, renginių skaičius</t>
  </si>
  <si>
    <t>Pateiktų tarptautinio bendradarbiavimo ir Europos solidarumo projektų skaičius</t>
  </si>
  <si>
    <t>Vietovių, kuriose vykdomas atvirasis darbas su jaunimu, skaičius</t>
  </si>
  <si>
    <t>Sudarytas aktyviam laisvalaikiui pritaikytų erdvių sąrašas</t>
  </si>
  <si>
    <t>Suorganizuotų diskusijų seniūnijose skaičius su tikslinėmis grupėmis dėl turimų aktyviam laisvalaikiui pritaikytų erdvių ir jose turimo inventoriaus panaudojimo jaunimo užimtumui</t>
  </si>
  <si>
    <t>Tarptautinius savanorius priimančių akredituotų organizacijų skaičius</t>
  </si>
  <si>
    <t>Tarptautinių savanorių skaičius</t>
  </si>
  <si>
    <t>Ilgalaikę (ne mažiau nei 3 mėnesius) savanorišką veiklą atliekančių jaunų žmonių skaičius</t>
  </si>
  <si>
    <t>Akredituotų įstaigų, siekiančių tapti jaunimo savanorius priimančiomis organizacijomis, skaičius</t>
  </si>
  <si>
    <t>Jaunimo savanoriškoje tarnyboje dalyvaujančio jaunimo skaičius</t>
  </si>
  <si>
    <t>Jaunų žmonių, pasinaudojusių Ignalinos rajono savivaldybės smulkaus ir vidutinio verslo plėtros skatinimo programos parama, skaičius</t>
  </si>
  <si>
    <t>Jaunimo užimtumo vasarą ir integracijos į darbo rinką programos įgyvendinimo laikotarpiu įdarbintų nepilnamečių skaičius</t>
  </si>
  <si>
    <t>Jaunimo įgalinimo ir įtraukimo į jiems aktualių klausimų svarstymą didinimas, lyderystės skatinimas</t>
  </si>
  <si>
    <t>Veikiantis jaunimo informavimo taškas „Eurodesk“</t>
  </si>
  <si>
    <t>Atliktų analizių, apklausų jaunimo klausimais skaičius</t>
  </si>
  <si>
    <t>Veikiančių ugdymo įstaigų mokinių savivaldų skaičius</t>
  </si>
  <si>
    <t>Įtrauktų jaunimo atstovų į komisijas skaičius</t>
  </si>
  <si>
    <t>Dalyvių skaičius</t>
  </si>
  <si>
    <t>P-3-2-1-1</t>
  </si>
  <si>
    <t>P-3-2-1-2</t>
  </si>
  <si>
    <t>P-3-2-1-3</t>
  </si>
  <si>
    <t>P-3-2-1-4</t>
  </si>
  <si>
    <t>P-3-2-1-5</t>
  </si>
  <si>
    <t>P-3-2-1-6</t>
  </si>
  <si>
    <t>P-3-2-1-7</t>
  </si>
  <si>
    <t>P-3-2-1-8</t>
  </si>
  <si>
    <t>P-3-2-1-9</t>
  </si>
  <si>
    <t>P-3-2-2-1</t>
  </si>
  <si>
    <t>P-3-2-2-2</t>
  </si>
  <si>
    <t>P-3-2-2-3</t>
  </si>
  <si>
    <t>P-3-2-2-4</t>
  </si>
  <si>
    <t>P-3-2-2-5</t>
  </si>
  <si>
    <t>P-3-2-2-6</t>
  </si>
  <si>
    <t>P-3-2-3-1</t>
  </si>
  <si>
    <t>P-3-2-3-2</t>
  </si>
  <si>
    <t>P-3-2-3-3</t>
  </si>
  <si>
    <t>P-3-2-3-4</t>
  </si>
  <si>
    <t>P-3-2-3-5</t>
  </si>
  <si>
    <t>P-3-2-3-6</t>
  </si>
  <si>
    <t>P-3-2-4-1</t>
  </si>
  <si>
    <t>P-3-2-4-2</t>
  </si>
  <si>
    <t>Turizmo plėtros ir politikos formavimas</t>
  </si>
  <si>
    <t>Kūno kultūros ir sporto plėtros įgyvendinimas</t>
  </si>
  <si>
    <t>10</t>
  </si>
  <si>
    <t>31</t>
  </si>
  <si>
    <t>Reprezentacinės Miko ir Kipro Petrauskų kultūros premijos teikimas</t>
  </si>
  <si>
    <t>Pateiktų Savivaldybės jaunimo reikalų tarybos pasiūlymų savivaldybės tarybai, administracijai skaičius</t>
  </si>
  <si>
    <t>Naujai įsteigtų atvirųjų jaunimo erdvių / centrų (toliau AJE / AJC) skaičius</t>
  </si>
  <si>
    <t>Nuolatinių AJE / AJC lankytojų skaičius (atėjusių į centrą  bent 1 kartą per savaitę)</t>
  </si>
  <si>
    <t>Galimybių jaunimui dalytis bendradarbiavimo patirtimi sudarymas</t>
  </si>
  <si>
    <t>Naujai įsteigtų atvirųjų jaunimo erdvių  /centrų (toliau AJE / AJC) skaičius</t>
  </si>
  <si>
    <t>1.4, 1.10</t>
  </si>
  <si>
    <t>Vaikų gynimo dienos ir Jaunųjų talentų konkurso organizavimas</t>
  </si>
  <si>
    <t>Nemokamų renginių skaičius</t>
  </si>
  <si>
    <t>Apsilankiusių lankytojų skaičius (tūkst.)</t>
  </si>
  <si>
    <t>Baseino lankytojų skaičius (tūkst.)</t>
  </si>
  <si>
    <t>Nevyriausybinių organizacijų ir kitų įstaigų veiklos skatinimas kultūros, socialinėje, švietimo, sporto, jaunimo ir turizmo srityse, finansuojant naujus ir prisidedant prie įgyvendinamų projektų</t>
  </si>
  <si>
    <t>2024 m. projektas</t>
  </si>
  <si>
    <t>2022 m.</t>
  </si>
  <si>
    <t xml:space="preserve">2024 m. </t>
  </si>
  <si>
    <t>2024 m. planas</t>
  </si>
  <si>
    <t>1.1. iš jų darbo užmokesčiui</t>
  </si>
  <si>
    <t>13</t>
  </si>
  <si>
    <t>Kultūrinių, turistinių objektų infrastruktūros atnaujinimas</t>
  </si>
  <si>
    <t>Atnaujintų objektų skaičius</t>
  </si>
  <si>
    <t xml:space="preserve">Kultūros centro renginių skaičius </t>
  </si>
  <si>
    <t>Kultūros centro renginių skaičius</t>
  </si>
  <si>
    <t>P-3-1-1-10</t>
  </si>
  <si>
    <t>P-3-1-1-11</t>
  </si>
  <si>
    <t>Sudaryti sąlygas mobiliojo darbo su jaunimu paslaugų plėtrai</t>
  </si>
  <si>
    <t>Vietovių, kuriose vyksta mobilus darbas su jaunimu,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</si>
</sst>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0"/>
      <name val="Arial"/>
    </font>
    <font>
      <sz val="10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186"/>
    </font>
    <font>
      <sz val="9"/>
      <name val="Times New Roman"/>
      <family val="1"/>
    </font>
    <font>
      <b/>
      <sz val="9"/>
      <name val="Times New Roman"/>
      <family val="1"/>
      <charset val="186"/>
    </font>
    <font>
      <i/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8FCF7"/>
        <bgColor indexed="64"/>
      </patternFill>
    </fill>
    <fill>
      <patternFill patternType="solid">
        <fgColor rgb="FFB8FDAD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1">
    <xf numFmtId="0" fontId="0" fillId="0" borderId="0" xfId="0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Border="1" applyAlignment="1">
      <alignment vertical="top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top"/>
    </xf>
    <xf numFmtId="49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Alignment="1">
      <alignment vertical="top"/>
    </xf>
    <xf numFmtId="0" fontId="4" fillId="0" borderId="0" xfId="0" applyFont="1" applyBorder="1" applyAlignment="1">
      <alignment vertical="top"/>
    </xf>
    <xf numFmtId="164" fontId="2" fillId="0" borderId="0" xfId="0" applyNumberFormat="1" applyFont="1" applyBorder="1" applyAlignment="1">
      <alignment vertical="top"/>
    </xf>
    <xf numFmtId="0" fontId="4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49" fontId="3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3" borderId="1" xfId="0" applyNumberFormat="1" applyFont="1" applyFill="1" applyBorder="1" applyAlignment="1" applyProtection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9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11" fillId="0" borderId="0" xfId="0" applyFont="1"/>
    <xf numFmtId="0" fontId="10" fillId="4" borderId="2" xfId="0" applyFont="1" applyFill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top" wrapText="1"/>
    </xf>
    <xf numFmtId="164" fontId="11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11" fillId="0" borderId="3" xfId="0" applyNumberFormat="1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center" wrapText="1"/>
    </xf>
    <xf numFmtId="164" fontId="10" fillId="0" borderId="3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top" wrapText="1"/>
    </xf>
    <xf numFmtId="164" fontId="11" fillId="0" borderId="3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164" fontId="11" fillId="0" borderId="5" xfId="0" applyNumberFormat="1" applyFont="1" applyFill="1" applyBorder="1" applyAlignment="1">
      <alignment horizontal="center" vertical="center" wrapText="1"/>
    </xf>
    <xf numFmtId="164" fontId="11" fillId="0" borderId="6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0" fontId="13" fillId="0" borderId="0" xfId="0" applyFont="1"/>
    <xf numFmtId="0" fontId="0" fillId="0" borderId="0" xfId="0" applyAlignment="1"/>
    <xf numFmtId="0" fontId="15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/>
    <xf numFmtId="0" fontId="11" fillId="0" borderId="0" xfId="0" applyFont="1" applyBorder="1"/>
    <xf numFmtId="0" fontId="11" fillId="0" borderId="0" xfId="0" applyFont="1" applyAlignment="1">
      <alignment vertical="center" wrapText="1"/>
    </xf>
    <xf numFmtId="164" fontId="5" fillId="11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/>
    <xf numFmtId="0" fontId="5" fillId="11" borderId="1" xfId="0" applyFont="1" applyFill="1" applyBorder="1" applyAlignment="1">
      <alignment horizontal="justify"/>
    </xf>
    <xf numFmtId="0" fontId="5" fillId="11" borderId="1" xfId="0" applyFont="1" applyFill="1" applyBorder="1" applyAlignment="1">
      <alignment wrapText="1"/>
    </xf>
    <xf numFmtId="0" fontId="9" fillId="5" borderId="1" xfId="0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/>
    </xf>
    <xf numFmtId="49" fontId="3" fillId="8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/>
    </xf>
    <xf numFmtId="164" fontId="9" fillId="7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164" fontId="9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Border="1" applyAlignment="1">
      <alignment vertical="top"/>
    </xf>
    <xf numFmtId="164" fontId="10" fillId="4" borderId="1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4" fontId="3" fillId="12" borderId="1" xfId="0" applyNumberFormat="1" applyFont="1" applyFill="1" applyBorder="1" applyAlignment="1">
      <alignment horizontal="center" vertical="center"/>
    </xf>
    <xf numFmtId="164" fontId="5" fillId="13" borderId="1" xfId="0" applyNumberFormat="1" applyFont="1" applyFill="1" applyBorder="1" applyAlignment="1" applyProtection="1">
      <alignment horizontal="center" vertical="center" wrapText="1"/>
    </xf>
    <xf numFmtId="0" fontId="5" fillId="11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10" fillId="12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11" borderId="1" xfId="0" applyFont="1" applyFill="1" applyBorder="1" applyAlignment="1">
      <alignment horizontal="left" vertical="center" wrapText="1"/>
    </xf>
    <xf numFmtId="49" fontId="3" fillId="8" borderId="1" xfId="0" applyNumberFormat="1" applyFont="1" applyFill="1" applyBorder="1" applyAlignment="1">
      <alignment horizontal="center" vertical="center"/>
    </xf>
    <xf numFmtId="164" fontId="9" fillId="14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vertical="center" wrapText="1"/>
    </xf>
    <xf numFmtId="1" fontId="2" fillId="11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vertical="top"/>
    </xf>
    <xf numFmtId="0" fontId="9" fillId="4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top"/>
    </xf>
    <xf numFmtId="0" fontId="9" fillId="0" borderId="0" xfId="0" applyFont="1" applyAlignment="1">
      <alignment vertical="top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vertical="center" wrapText="1"/>
    </xf>
    <xf numFmtId="1" fontId="5" fillId="11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11" borderId="1" xfId="0" applyFont="1" applyFill="1" applyBorder="1" applyAlignment="1">
      <alignment horizontal="left" vertical="center" wrapText="1"/>
    </xf>
    <xf numFmtId="0" fontId="5" fillId="11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5" fillId="11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right"/>
    </xf>
    <xf numFmtId="0" fontId="10" fillId="2" borderId="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9" fontId="9" fillId="8" borderId="11" xfId="0" applyNumberFormat="1" applyFont="1" applyFill="1" applyBorder="1" applyAlignment="1">
      <alignment horizontal="center" vertical="center"/>
    </xf>
    <xf numFmtId="49" fontId="9" fillId="8" borderId="12" xfId="0" applyNumberFormat="1" applyFont="1" applyFill="1" applyBorder="1" applyAlignment="1">
      <alignment horizontal="center" vertical="center"/>
    </xf>
    <xf numFmtId="49" fontId="9" fillId="7" borderId="11" xfId="0" applyNumberFormat="1" applyFont="1" applyFill="1" applyBorder="1" applyAlignment="1">
      <alignment horizontal="center" vertical="center"/>
    </xf>
    <xf numFmtId="49" fontId="9" fillId="7" borderId="12" xfId="0" applyNumberFormat="1" applyFont="1" applyFill="1" applyBorder="1" applyAlignment="1">
      <alignment horizontal="center" vertical="center"/>
    </xf>
    <xf numFmtId="49" fontId="9" fillId="0" borderId="11" xfId="0" applyNumberFormat="1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/>
    </xf>
    <xf numFmtId="0" fontId="5" fillId="11" borderId="11" xfId="0" applyFont="1" applyFill="1" applyBorder="1" applyAlignment="1">
      <alignment horizontal="left" vertical="center" wrapText="1"/>
    </xf>
    <xf numFmtId="0" fontId="5" fillId="11" borderId="12" xfId="0" applyFont="1" applyFill="1" applyBorder="1" applyAlignment="1">
      <alignment horizontal="left" vertical="center" wrapText="1"/>
    </xf>
    <xf numFmtId="49" fontId="5" fillId="11" borderId="1" xfId="1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1" fontId="5" fillId="11" borderId="11" xfId="0" applyNumberFormat="1" applyFont="1" applyFill="1" applyBorder="1" applyAlignment="1">
      <alignment horizontal="center" vertical="center"/>
    </xf>
    <xf numFmtId="1" fontId="5" fillId="11" borderId="12" xfId="0" applyNumberFormat="1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center" vertical="top"/>
    </xf>
    <xf numFmtId="49" fontId="5" fillId="11" borderId="11" xfId="1" applyNumberFormat="1" applyFont="1" applyFill="1" applyBorder="1" applyAlignment="1">
      <alignment horizontal="center" vertical="center"/>
    </xf>
    <xf numFmtId="49" fontId="5" fillId="11" borderId="12" xfId="1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49" fontId="9" fillId="8" borderId="1" xfId="0" applyNumberFormat="1" applyFont="1" applyFill="1" applyBorder="1" applyAlignment="1">
      <alignment horizontal="center" vertical="center"/>
    </xf>
    <xf numFmtId="49" fontId="9" fillId="7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164" fontId="5" fillId="0" borderId="11" xfId="0" applyNumberFormat="1" applyFont="1" applyBorder="1" applyAlignment="1">
      <alignment horizontal="left" vertical="center" wrapText="1"/>
    </xf>
    <xf numFmtId="164" fontId="5" fillId="0" borderId="12" xfId="0" applyNumberFormat="1" applyFont="1" applyBorder="1" applyAlignment="1">
      <alignment horizontal="left" vertical="center" wrapText="1"/>
    </xf>
    <xf numFmtId="164" fontId="5" fillId="0" borderId="11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164" fontId="5" fillId="0" borderId="11" xfId="0" applyNumberFormat="1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0" fontId="5" fillId="11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left" vertical="center" wrapText="1"/>
    </xf>
    <xf numFmtId="49" fontId="3" fillId="8" borderId="1" xfId="0" applyNumberFormat="1" applyFont="1" applyFill="1" applyBorder="1" applyAlignment="1">
      <alignment horizontal="center" vertical="top"/>
    </xf>
    <xf numFmtId="0" fontId="9" fillId="8" borderId="1" xfId="0" applyFont="1" applyFill="1" applyBorder="1" applyAlignment="1">
      <alignment horizontal="left" vertical="center" wrapText="1"/>
    </xf>
    <xf numFmtId="49" fontId="3" fillId="7" borderId="1" xfId="0" applyNumberFormat="1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center" vertical="center"/>
    </xf>
    <xf numFmtId="1" fontId="2" fillId="11" borderId="11" xfId="0" applyNumberFormat="1" applyFont="1" applyFill="1" applyBorder="1" applyAlignment="1">
      <alignment horizontal="center" vertical="center"/>
    </xf>
    <xf numFmtId="1" fontId="2" fillId="11" borderId="12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horizontal="left" vertical="center" wrapText="1"/>
    </xf>
    <xf numFmtId="164" fontId="2" fillId="0" borderId="12" xfId="0" applyNumberFormat="1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center" vertical="center" textRotation="90" wrapText="1"/>
    </xf>
    <xf numFmtId="0" fontId="9" fillId="8" borderId="1" xfId="0" applyFont="1" applyFill="1" applyBorder="1" applyAlignment="1">
      <alignment horizontal="center" vertical="center" textRotation="90"/>
    </xf>
    <xf numFmtId="0" fontId="5" fillId="5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2" fillId="11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right" vertical="top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49" fontId="3" fillId="10" borderId="1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top"/>
    </xf>
    <xf numFmtId="1" fontId="2" fillId="11" borderId="7" xfId="0" applyNumberFormat="1" applyFont="1" applyFill="1" applyBorder="1" applyAlignment="1">
      <alignment horizontal="center" vertical="center"/>
    </xf>
    <xf numFmtId="0" fontId="0" fillId="0" borderId="1" xfId="0" applyBorder="1"/>
    <xf numFmtId="49" fontId="2" fillId="11" borderId="1" xfId="1" applyNumberFormat="1" applyFont="1" applyFill="1" applyBorder="1" applyAlignment="1">
      <alignment horizontal="center" vertical="center" wrapText="1"/>
    </xf>
    <xf numFmtId="49" fontId="3" fillId="8" borderId="11" xfId="0" applyNumberFormat="1" applyFont="1" applyFill="1" applyBorder="1" applyAlignment="1">
      <alignment horizontal="center" vertical="center"/>
    </xf>
    <xf numFmtId="49" fontId="3" fillId="8" borderId="7" xfId="0" applyNumberFormat="1" applyFont="1" applyFill="1" applyBorder="1" applyAlignment="1">
      <alignment horizontal="center" vertical="center"/>
    </xf>
    <xf numFmtId="49" fontId="3" fillId="8" borderId="12" xfId="0" applyNumberFormat="1" applyFont="1" applyFill="1" applyBorder="1" applyAlignment="1">
      <alignment horizontal="center" vertical="center"/>
    </xf>
    <xf numFmtId="49" fontId="3" fillId="7" borderId="11" xfId="0" applyNumberFormat="1" applyFont="1" applyFill="1" applyBorder="1" applyAlignment="1">
      <alignment horizontal="center" vertical="center"/>
    </xf>
    <xf numFmtId="49" fontId="3" fillId="7" borderId="7" xfId="0" applyNumberFormat="1" applyFont="1" applyFill="1" applyBorder="1" applyAlignment="1">
      <alignment horizontal="center" vertical="center"/>
    </xf>
    <xf numFmtId="49" fontId="3" fillId="7" borderId="12" xfId="0" applyNumberFormat="1" applyFont="1" applyFill="1" applyBorder="1" applyAlignment="1">
      <alignment horizontal="center" vertical="center"/>
    </xf>
    <xf numFmtId="164" fontId="2" fillId="0" borderId="11" xfId="0" applyNumberFormat="1" applyFont="1" applyFill="1" applyBorder="1" applyAlignment="1">
      <alignment vertical="center" wrapText="1"/>
    </xf>
    <xf numFmtId="164" fontId="2" fillId="0" borderId="7" xfId="0" applyNumberFormat="1" applyFont="1" applyFill="1" applyBorder="1" applyAlignment="1">
      <alignment vertical="center" wrapText="1"/>
    </xf>
    <xf numFmtId="164" fontId="2" fillId="0" borderId="12" xfId="0" applyNumberFormat="1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164" fontId="3" fillId="4" borderId="11" xfId="0" applyNumberFormat="1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49" fontId="2" fillId="11" borderId="11" xfId="1" applyNumberFormat="1" applyFont="1" applyFill="1" applyBorder="1" applyAlignment="1">
      <alignment horizontal="center" vertical="center" wrapText="1"/>
    </xf>
    <xf numFmtId="49" fontId="2" fillId="11" borderId="7" xfId="1" applyNumberFormat="1" applyFont="1" applyFill="1" applyBorder="1" applyAlignment="1">
      <alignment horizontal="center" vertical="center" wrapText="1"/>
    </xf>
    <xf numFmtId="49" fontId="2" fillId="11" borderId="12" xfId="1" applyNumberFormat="1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center" vertical="center" textRotation="90" wrapText="1"/>
    </xf>
    <xf numFmtId="0" fontId="2" fillId="0" borderId="12" xfId="0" applyFont="1" applyFill="1" applyBorder="1" applyAlignment="1">
      <alignment horizontal="center" vertical="center" textRotation="90" wrapText="1"/>
    </xf>
    <xf numFmtId="49" fontId="3" fillId="0" borderId="1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3" fillId="9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Border="1" applyAlignment="1">
      <alignment horizontal="center"/>
    </xf>
  </cellXfs>
  <cellStyles count="2">
    <cellStyle name="Įprastas" xfId="0" builtinId="0"/>
    <cellStyle name="Normal_3 programa (11.15)" xfId="1" xr:uid="{00000000-0005-0000-0000-000001000000}"/>
  </cellStyles>
  <dxfs count="1">
    <dxf>
      <font>
        <condense val="0"/>
        <extend val="0"/>
        <color auto="1"/>
      </font>
    </dxf>
  </dxfs>
  <tableStyles count="0" defaultTableStyle="TableStyleMedium2" defaultPivotStyle="PivotStyleLight16"/>
  <colors>
    <mruColors>
      <color rgb="FFB8FDAD"/>
      <color rgb="FFAB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zoomScale="130" zoomScaleNormal="130" workbookViewId="0">
      <selection activeCell="D13" sqref="D13"/>
    </sheetView>
  </sheetViews>
  <sheetFormatPr defaultColWidth="9.109375" defaultRowHeight="13.2" x14ac:dyDescent="0.25"/>
  <cols>
    <col min="1" max="1" width="39.88671875" style="21" customWidth="1"/>
    <col min="2" max="2" width="12.5546875" style="21" customWidth="1"/>
    <col min="3" max="3" width="10.88671875" style="21" customWidth="1"/>
    <col min="4" max="4" width="11.88671875" style="21" customWidth="1"/>
    <col min="5" max="16384" width="9.109375" style="21"/>
  </cols>
  <sheetData>
    <row r="1" spans="1:4" ht="30.75" customHeight="1" x14ac:dyDescent="0.25">
      <c r="A1" s="117" t="s">
        <v>50</v>
      </c>
      <c r="B1" s="118"/>
      <c r="C1" s="118"/>
      <c r="D1" s="118"/>
    </row>
    <row r="2" spans="1:4" x14ac:dyDescent="0.25">
      <c r="A2" s="118" t="s">
        <v>30</v>
      </c>
      <c r="B2" s="118"/>
      <c r="C2" s="118"/>
      <c r="D2" s="118"/>
    </row>
    <row r="4" spans="1:4" ht="13.8" thickBot="1" x14ac:dyDescent="0.3">
      <c r="A4" s="119" t="s">
        <v>31</v>
      </c>
      <c r="B4" s="119"/>
      <c r="C4" s="119"/>
      <c r="D4" s="119"/>
    </row>
    <row r="5" spans="1:4" ht="12.75" customHeight="1" x14ac:dyDescent="0.25">
      <c r="A5" s="120" t="s">
        <v>32</v>
      </c>
      <c r="B5" s="122" t="s">
        <v>107</v>
      </c>
      <c r="C5" s="122" t="s">
        <v>109</v>
      </c>
      <c r="D5" s="124" t="s">
        <v>191</v>
      </c>
    </row>
    <row r="6" spans="1:4" x14ac:dyDescent="0.25">
      <c r="A6" s="121"/>
      <c r="B6" s="123"/>
      <c r="C6" s="123"/>
      <c r="D6" s="125"/>
    </row>
    <row r="7" spans="1:4" x14ac:dyDescent="0.25">
      <c r="A7" s="121"/>
      <c r="B7" s="123"/>
      <c r="C7" s="123"/>
      <c r="D7" s="125"/>
    </row>
    <row r="8" spans="1:4" x14ac:dyDescent="0.25">
      <c r="A8" s="121"/>
      <c r="B8" s="123"/>
      <c r="C8" s="123"/>
      <c r="D8" s="125"/>
    </row>
    <row r="9" spans="1:4" x14ac:dyDescent="0.25">
      <c r="A9" s="22" t="s">
        <v>33</v>
      </c>
      <c r="B9" s="91">
        <f>SUM('1 lentele'!G95)</f>
        <v>2317.7000000000003</v>
      </c>
      <c r="C9" s="84">
        <f>SUM('1 lentele'!I95)</f>
        <v>2294.3999999999996</v>
      </c>
      <c r="D9" s="85">
        <f>SUM('1 lentele'!K95)</f>
        <v>2304.6000000000004</v>
      </c>
    </row>
    <row r="10" spans="1:4" x14ac:dyDescent="0.25">
      <c r="A10" s="25" t="s">
        <v>195</v>
      </c>
      <c r="B10" s="26">
        <f>'1 lentele'!H95</f>
        <v>1561.8</v>
      </c>
      <c r="C10" s="27">
        <f>'1 lentele'!J95</f>
        <v>1564.2</v>
      </c>
      <c r="D10" s="28">
        <f>'1 lentele'!L95</f>
        <v>1568.7</v>
      </c>
    </row>
    <row r="11" spans="1:4" x14ac:dyDescent="0.25">
      <c r="A11" s="29" t="s">
        <v>34</v>
      </c>
      <c r="B11" s="91">
        <f>B12+B21</f>
        <v>2317.7000000000003</v>
      </c>
      <c r="C11" s="84">
        <f>C12+C21</f>
        <v>2294.3999999999996</v>
      </c>
      <c r="D11" s="85">
        <f>D12+D21</f>
        <v>2304.6000000000004</v>
      </c>
    </row>
    <row r="12" spans="1:4" x14ac:dyDescent="0.25">
      <c r="A12" s="30" t="s">
        <v>35</v>
      </c>
      <c r="B12" s="24">
        <f>B13+B14+B19+B20</f>
        <v>2317.7000000000003</v>
      </c>
      <c r="C12" s="24">
        <f>C13+C14+C19+C20</f>
        <v>2294.3999999999996</v>
      </c>
      <c r="D12" s="31">
        <f>D13+D14+D19+D20</f>
        <v>2304.6000000000004</v>
      </c>
    </row>
    <row r="13" spans="1:4" ht="26.4" x14ac:dyDescent="0.25">
      <c r="A13" s="32" t="s">
        <v>36</v>
      </c>
      <c r="B13" s="26">
        <f>'1 lentele'!G92</f>
        <v>2101.7000000000003</v>
      </c>
      <c r="C13" s="26">
        <f>'1 lentele'!I92</f>
        <v>2110.1999999999998</v>
      </c>
      <c r="D13" s="33">
        <f>'1 lentele'!K92</f>
        <v>2117.3000000000002</v>
      </c>
    </row>
    <row r="14" spans="1:4" x14ac:dyDescent="0.25">
      <c r="A14" s="32" t="s">
        <v>37</v>
      </c>
      <c r="B14" s="26">
        <f>B16+B17+B18</f>
        <v>30.8</v>
      </c>
      <c r="C14" s="26">
        <f>C16+C17+C18</f>
        <v>42</v>
      </c>
      <c r="D14" s="33">
        <f>D16+D17+D18</f>
        <v>43</v>
      </c>
    </row>
    <row r="15" spans="1:4" x14ac:dyDescent="0.25">
      <c r="A15" s="34" t="s">
        <v>38</v>
      </c>
      <c r="B15" s="26"/>
      <c r="C15" s="26"/>
      <c r="D15" s="33"/>
    </row>
    <row r="16" spans="1:4" ht="26.4" x14ac:dyDescent="0.25">
      <c r="A16" s="32" t="s">
        <v>39</v>
      </c>
      <c r="B16" s="26"/>
      <c r="C16" s="26"/>
      <c r="D16" s="33"/>
    </row>
    <row r="17" spans="1:4" x14ac:dyDescent="0.25">
      <c r="A17" s="32" t="s">
        <v>40</v>
      </c>
      <c r="B17" s="26"/>
      <c r="C17" s="26"/>
      <c r="D17" s="33"/>
    </row>
    <row r="18" spans="1:4" x14ac:dyDescent="0.25">
      <c r="A18" s="32" t="s">
        <v>85</v>
      </c>
      <c r="B18" s="26">
        <f>'1 lentele'!G93</f>
        <v>30.8</v>
      </c>
      <c r="C18" s="26">
        <f>'1 lentele'!I93</f>
        <v>42</v>
      </c>
      <c r="D18" s="33">
        <f>'1 lentele'!K93</f>
        <v>43</v>
      </c>
    </row>
    <row r="19" spans="1:4" x14ac:dyDescent="0.25">
      <c r="A19" s="32" t="s">
        <v>41</v>
      </c>
      <c r="B19" s="26">
        <f>'1 lentele'!G94</f>
        <v>185.2</v>
      </c>
      <c r="C19" s="26">
        <f>'1 lentele'!I94</f>
        <v>142.19999999999999</v>
      </c>
      <c r="D19" s="33">
        <f>'1 lentele'!K94</f>
        <v>144.29999999999998</v>
      </c>
    </row>
    <row r="20" spans="1:4" x14ac:dyDescent="0.25">
      <c r="A20" s="25" t="s">
        <v>42</v>
      </c>
      <c r="B20" s="26"/>
      <c r="C20" s="26"/>
      <c r="D20" s="26"/>
    </row>
    <row r="21" spans="1:4" x14ac:dyDescent="0.25">
      <c r="A21" s="23" t="s">
        <v>43</v>
      </c>
      <c r="B21" s="24">
        <f>SUM(B22:B27)</f>
        <v>0</v>
      </c>
      <c r="C21" s="24">
        <f>SUM(C22:C27)</f>
        <v>0</v>
      </c>
      <c r="D21" s="31">
        <f>SUM(D22:D27)</f>
        <v>0</v>
      </c>
    </row>
    <row r="22" spans="1:4" x14ac:dyDescent="0.25">
      <c r="A22" s="35" t="s">
        <v>44</v>
      </c>
      <c r="B22" s="26"/>
      <c r="C22" s="26"/>
      <c r="D22" s="33"/>
    </row>
    <row r="23" spans="1:4" x14ac:dyDescent="0.25">
      <c r="A23" s="36" t="s">
        <v>45</v>
      </c>
      <c r="B23" s="26"/>
      <c r="C23" s="26"/>
      <c r="D23" s="33"/>
    </row>
    <row r="24" spans="1:4" x14ac:dyDescent="0.25">
      <c r="A24" s="36" t="s">
        <v>46</v>
      </c>
      <c r="B24" s="26"/>
      <c r="C24" s="26"/>
      <c r="D24" s="26"/>
    </row>
    <row r="25" spans="1:4" x14ac:dyDescent="0.25">
      <c r="A25" s="36" t="s">
        <v>47</v>
      </c>
      <c r="B25" s="26"/>
      <c r="C25" s="26"/>
      <c r="D25" s="33"/>
    </row>
    <row r="26" spans="1:4" ht="26.4" x14ac:dyDescent="0.25">
      <c r="A26" s="36" t="s">
        <v>48</v>
      </c>
      <c r="B26" s="26"/>
      <c r="C26" s="26"/>
      <c r="D26" s="33"/>
    </row>
    <row r="27" spans="1:4" ht="13.8" thickBot="1" x14ac:dyDescent="0.3">
      <c r="A27" s="37" t="s">
        <v>49</v>
      </c>
      <c r="B27" s="38"/>
      <c r="C27" s="38"/>
      <c r="D27" s="39"/>
    </row>
    <row r="30" spans="1:4" x14ac:dyDescent="0.25">
      <c r="B30" s="40"/>
      <c r="C30" s="40"/>
      <c r="D30" s="40"/>
    </row>
    <row r="32" spans="1:4" x14ac:dyDescent="0.25">
      <c r="B32" s="40"/>
      <c r="C32" s="40"/>
      <c r="D32" s="40"/>
    </row>
    <row r="35" spans="2:4" x14ac:dyDescent="0.25">
      <c r="B35" s="40"/>
      <c r="C35" s="40"/>
      <c r="D35" s="40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6"/>
  <sheetViews>
    <sheetView tabSelected="1" topLeftCell="A70" zoomScale="115" zoomScaleNormal="115" zoomScaleSheetLayoutView="85" workbookViewId="0">
      <selection activeCell="M79" sqref="M79:M80"/>
    </sheetView>
  </sheetViews>
  <sheetFormatPr defaultColWidth="9.109375" defaultRowHeight="15.6" x14ac:dyDescent="0.25"/>
  <cols>
    <col min="1" max="1" width="2.33203125" style="1" customWidth="1"/>
    <col min="2" max="3" width="2.109375" style="1" customWidth="1"/>
    <col min="4" max="4" width="31.6640625" style="11" customWidth="1"/>
    <col min="5" max="5" width="6.109375" style="1" customWidth="1"/>
    <col min="6" max="6" width="7" style="1" customWidth="1"/>
    <col min="7" max="7" width="5.6640625" style="1" customWidth="1"/>
    <col min="8" max="8" width="4.6640625" style="1" customWidth="1"/>
    <col min="9" max="9" width="4.88671875" style="1" customWidth="1"/>
    <col min="10" max="10" width="5" style="1" customWidth="1"/>
    <col min="11" max="11" width="4.88671875" style="1" customWidth="1"/>
    <col min="12" max="12" width="5" style="1" customWidth="1"/>
    <col min="13" max="13" width="25.88671875" style="1" customWidth="1"/>
    <col min="14" max="14" width="3.6640625" style="1" customWidth="1"/>
    <col min="15" max="16" width="3.5546875" style="1" customWidth="1"/>
    <col min="17" max="16384" width="9.109375" style="1"/>
  </cols>
  <sheetData>
    <row r="1" spans="1:17" ht="37.5" customHeight="1" x14ac:dyDescent="0.25">
      <c r="M1" s="183" t="s">
        <v>106</v>
      </c>
      <c r="N1" s="183"/>
      <c r="O1" s="183"/>
      <c r="P1" s="183"/>
    </row>
    <row r="2" spans="1:17" ht="15.75" customHeight="1" x14ac:dyDescent="0.25">
      <c r="A2" s="186" t="s">
        <v>13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</row>
    <row r="3" spans="1:17" s="2" customFormat="1" ht="12" customHeight="1" x14ac:dyDescent="0.25">
      <c r="A3" s="187" t="s">
        <v>55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</row>
    <row r="4" spans="1:17" s="2" customFormat="1" ht="15.75" customHeight="1" x14ac:dyDescent="0.25">
      <c r="A4" s="188" t="s">
        <v>14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</row>
    <row r="5" spans="1:17" s="2" customFormat="1" ht="12.75" customHeight="1" x14ac:dyDescent="0.25">
      <c r="A5" s="190" t="s">
        <v>24</v>
      </c>
      <c r="B5" s="190"/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</row>
    <row r="6" spans="1:17" ht="11.4" x14ac:dyDescent="0.2">
      <c r="A6" s="194" t="s">
        <v>86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</row>
    <row r="7" spans="1:17" ht="11.25" customHeight="1" x14ac:dyDescent="0.25">
      <c r="A7" s="196" t="s">
        <v>91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</row>
    <row r="8" spans="1:17" ht="22.5" customHeight="1" x14ac:dyDescent="0.25">
      <c r="A8" s="185" t="s">
        <v>0</v>
      </c>
      <c r="B8" s="185" t="s">
        <v>1</v>
      </c>
      <c r="C8" s="185" t="s">
        <v>2</v>
      </c>
      <c r="D8" s="195" t="s">
        <v>3</v>
      </c>
      <c r="E8" s="185" t="s">
        <v>4</v>
      </c>
      <c r="F8" s="185" t="s">
        <v>5</v>
      </c>
      <c r="G8" s="184" t="s">
        <v>107</v>
      </c>
      <c r="H8" s="184"/>
      <c r="I8" s="184" t="s">
        <v>109</v>
      </c>
      <c r="J8" s="184"/>
      <c r="K8" s="184" t="s">
        <v>191</v>
      </c>
      <c r="L8" s="184"/>
      <c r="M8" s="184" t="s">
        <v>20</v>
      </c>
      <c r="N8" s="184"/>
      <c r="O8" s="184"/>
      <c r="P8" s="184"/>
    </row>
    <row r="9" spans="1:17" ht="18.75" customHeight="1" x14ac:dyDescent="0.25">
      <c r="A9" s="185"/>
      <c r="B9" s="185"/>
      <c r="C9" s="185"/>
      <c r="D9" s="195"/>
      <c r="E9" s="185"/>
      <c r="F9" s="185"/>
      <c r="G9" s="185" t="s">
        <v>6</v>
      </c>
      <c r="H9" s="219" t="s">
        <v>8</v>
      </c>
      <c r="I9" s="185" t="s">
        <v>6</v>
      </c>
      <c r="J9" s="219" t="s">
        <v>8</v>
      </c>
      <c r="K9" s="185" t="s">
        <v>6</v>
      </c>
      <c r="L9" s="219" t="s">
        <v>8</v>
      </c>
      <c r="M9" s="192" t="s">
        <v>23</v>
      </c>
      <c r="N9" s="191" t="s">
        <v>7</v>
      </c>
      <c r="O9" s="191"/>
      <c r="P9" s="191"/>
    </row>
    <row r="10" spans="1:17" ht="96" customHeight="1" x14ac:dyDescent="0.25">
      <c r="A10" s="185"/>
      <c r="B10" s="185"/>
      <c r="C10" s="185"/>
      <c r="D10" s="195"/>
      <c r="E10" s="185"/>
      <c r="F10" s="185"/>
      <c r="G10" s="185"/>
      <c r="H10" s="220"/>
      <c r="I10" s="185"/>
      <c r="J10" s="220"/>
      <c r="K10" s="185"/>
      <c r="L10" s="220"/>
      <c r="M10" s="192"/>
      <c r="N10" s="70" t="s">
        <v>192</v>
      </c>
      <c r="O10" s="70" t="s">
        <v>110</v>
      </c>
      <c r="P10" s="70" t="s">
        <v>193</v>
      </c>
    </row>
    <row r="11" spans="1:17" ht="15" customHeight="1" x14ac:dyDescent="0.25">
      <c r="A11" s="193" t="s">
        <v>80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3"/>
    </row>
    <row r="12" spans="1:17" ht="15" customHeight="1" x14ac:dyDescent="0.25">
      <c r="A12" s="224" t="s">
        <v>25</v>
      </c>
      <c r="B12" s="224"/>
      <c r="C12" s="224"/>
      <c r="D12" s="224"/>
      <c r="E12" s="224"/>
      <c r="F12" s="224"/>
      <c r="G12" s="224"/>
      <c r="H12" s="224"/>
      <c r="I12" s="224"/>
      <c r="J12" s="224"/>
      <c r="K12" s="224"/>
      <c r="L12" s="224"/>
      <c r="M12" s="224"/>
      <c r="N12" s="224"/>
      <c r="O12" s="224"/>
      <c r="P12" s="224"/>
      <c r="Q12" s="3"/>
    </row>
    <row r="13" spans="1:17" ht="15" customHeight="1" x14ac:dyDescent="0.25">
      <c r="A13" s="71" t="s">
        <v>15</v>
      </c>
      <c r="B13" s="165" t="s">
        <v>51</v>
      </c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3"/>
    </row>
    <row r="14" spans="1:17" ht="15" customHeight="1" x14ac:dyDescent="0.25">
      <c r="A14" s="72" t="s">
        <v>15</v>
      </c>
      <c r="B14" s="66" t="s">
        <v>15</v>
      </c>
      <c r="C14" s="143" t="s">
        <v>79</v>
      </c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3"/>
    </row>
    <row r="15" spans="1:17" ht="16.5" customHeight="1" x14ac:dyDescent="0.25">
      <c r="A15" s="167" t="s">
        <v>15</v>
      </c>
      <c r="B15" s="166" t="s">
        <v>15</v>
      </c>
      <c r="C15" s="178" t="s">
        <v>15</v>
      </c>
      <c r="D15" s="162" t="s">
        <v>93</v>
      </c>
      <c r="E15" s="199" t="s">
        <v>185</v>
      </c>
      <c r="F15" s="68" t="s">
        <v>26</v>
      </c>
      <c r="G15" s="4">
        <v>16.100000000000001</v>
      </c>
      <c r="H15" s="4"/>
      <c r="I15" s="4">
        <v>16.100000000000001</v>
      </c>
      <c r="J15" s="4"/>
      <c r="K15" s="4">
        <v>16.100000000000001</v>
      </c>
      <c r="L15" s="4"/>
      <c r="M15" s="209" t="s">
        <v>92</v>
      </c>
      <c r="N15" s="137">
        <v>7</v>
      </c>
      <c r="O15" s="137">
        <v>7</v>
      </c>
      <c r="P15" s="137">
        <v>7</v>
      </c>
      <c r="Q15" s="3"/>
    </row>
    <row r="16" spans="1:17" ht="16.5" customHeight="1" x14ac:dyDescent="0.25">
      <c r="A16" s="167"/>
      <c r="B16" s="166"/>
      <c r="C16" s="178"/>
      <c r="D16" s="162"/>
      <c r="E16" s="199"/>
      <c r="F16" s="65" t="s">
        <v>9</v>
      </c>
      <c r="G16" s="19">
        <f t="shared" ref="G16:L16" si="0">SUM(G15:G15)</f>
        <v>16.100000000000001</v>
      </c>
      <c r="H16" s="19">
        <f t="shared" si="0"/>
        <v>0</v>
      </c>
      <c r="I16" s="19">
        <f t="shared" si="0"/>
        <v>16.100000000000001</v>
      </c>
      <c r="J16" s="19">
        <f t="shared" si="0"/>
        <v>0</v>
      </c>
      <c r="K16" s="19">
        <f t="shared" si="0"/>
        <v>16.100000000000001</v>
      </c>
      <c r="L16" s="19">
        <f t="shared" si="0"/>
        <v>0</v>
      </c>
      <c r="M16" s="209"/>
      <c r="N16" s="138"/>
      <c r="O16" s="138"/>
      <c r="P16" s="138"/>
      <c r="Q16" s="3"/>
    </row>
    <row r="17" spans="1:17" ht="11.25" customHeight="1" x14ac:dyDescent="0.25">
      <c r="A17" s="200" t="s">
        <v>15</v>
      </c>
      <c r="B17" s="203" t="s">
        <v>15</v>
      </c>
      <c r="C17" s="221" t="s">
        <v>16</v>
      </c>
      <c r="D17" s="216" t="s">
        <v>112</v>
      </c>
      <c r="E17" s="212" t="s">
        <v>196</v>
      </c>
      <c r="F17" s="68" t="s">
        <v>26</v>
      </c>
      <c r="G17" s="18">
        <v>752.8</v>
      </c>
      <c r="H17" s="18">
        <v>538</v>
      </c>
      <c r="I17" s="18">
        <v>754</v>
      </c>
      <c r="J17" s="18">
        <v>539</v>
      </c>
      <c r="K17" s="18">
        <v>756</v>
      </c>
      <c r="L17" s="18">
        <v>540</v>
      </c>
      <c r="M17" s="206" t="s">
        <v>199</v>
      </c>
      <c r="N17" s="168">
        <v>30</v>
      </c>
      <c r="O17" s="168">
        <v>48</v>
      </c>
      <c r="P17" s="168">
        <v>50</v>
      </c>
      <c r="Q17" s="3"/>
    </row>
    <row r="18" spans="1:17" ht="11.25" customHeight="1" x14ac:dyDescent="0.25">
      <c r="A18" s="201"/>
      <c r="B18" s="204"/>
      <c r="C18" s="222"/>
      <c r="D18" s="217"/>
      <c r="E18" s="213"/>
      <c r="F18" s="68" t="s">
        <v>27</v>
      </c>
      <c r="G18" s="18">
        <v>10</v>
      </c>
      <c r="H18" s="18"/>
      <c r="I18" s="18">
        <v>11</v>
      </c>
      <c r="J18" s="18"/>
      <c r="K18" s="18">
        <v>12</v>
      </c>
      <c r="L18" s="18"/>
      <c r="M18" s="207"/>
      <c r="N18" s="197"/>
      <c r="O18" s="197"/>
      <c r="P18" s="197"/>
      <c r="Q18" s="3"/>
    </row>
    <row r="19" spans="1:17" ht="10.5" customHeight="1" x14ac:dyDescent="0.25">
      <c r="A19" s="201"/>
      <c r="B19" s="204"/>
      <c r="C19" s="222"/>
      <c r="D19" s="217"/>
      <c r="E19" s="213"/>
      <c r="F19" s="215" t="s">
        <v>9</v>
      </c>
      <c r="G19" s="210">
        <f t="shared" ref="G19:L19" si="1">SUM(G17:G18)</f>
        <v>762.8</v>
      </c>
      <c r="H19" s="210">
        <f t="shared" si="1"/>
        <v>538</v>
      </c>
      <c r="I19" s="210">
        <f t="shared" si="1"/>
        <v>765</v>
      </c>
      <c r="J19" s="210">
        <f t="shared" si="1"/>
        <v>539</v>
      </c>
      <c r="K19" s="210">
        <f t="shared" si="1"/>
        <v>768</v>
      </c>
      <c r="L19" s="210">
        <f t="shared" si="1"/>
        <v>540</v>
      </c>
      <c r="M19" s="207"/>
      <c r="N19" s="197"/>
      <c r="O19" s="197"/>
      <c r="P19" s="197"/>
      <c r="Q19" s="3"/>
    </row>
    <row r="20" spans="1:17" ht="12.75" customHeight="1" x14ac:dyDescent="0.25">
      <c r="A20" s="202"/>
      <c r="B20" s="205"/>
      <c r="C20" s="223"/>
      <c r="D20" s="218"/>
      <c r="E20" s="214"/>
      <c r="F20" s="211"/>
      <c r="G20" s="211"/>
      <c r="H20" s="211"/>
      <c r="I20" s="211"/>
      <c r="J20" s="211"/>
      <c r="K20" s="211"/>
      <c r="L20" s="211"/>
      <c r="M20" s="208"/>
      <c r="N20" s="169"/>
      <c r="O20" s="169"/>
      <c r="P20" s="169"/>
      <c r="Q20" s="5"/>
    </row>
    <row r="21" spans="1:17" ht="11.25" customHeight="1" x14ac:dyDescent="0.25">
      <c r="A21" s="167" t="s">
        <v>15</v>
      </c>
      <c r="B21" s="166" t="s">
        <v>15</v>
      </c>
      <c r="C21" s="178" t="s">
        <v>17</v>
      </c>
      <c r="D21" s="177" t="s">
        <v>29</v>
      </c>
      <c r="E21" s="199" t="s">
        <v>82</v>
      </c>
      <c r="F21" s="68" t="s">
        <v>26</v>
      </c>
      <c r="G21" s="4">
        <v>104.6</v>
      </c>
      <c r="H21" s="4">
        <v>72.099999999999994</v>
      </c>
      <c r="I21" s="4">
        <v>105</v>
      </c>
      <c r="J21" s="4">
        <v>72.2</v>
      </c>
      <c r="K21" s="4">
        <v>106</v>
      </c>
      <c r="L21" s="4">
        <v>72.400000000000006</v>
      </c>
      <c r="M21" s="177" t="s">
        <v>73</v>
      </c>
      <c r="N21" s="168">
        <v>35</v>
      </c>
      <c r="O21" s="168">
        <v>35</v>
      </c>
      <c r="P21" s="168">
        <v>35</v>
      </c>
      <c r="Q21" s="3"/>
    </row>
    <row r="22" spans="1:17" ht="12.75" customHeight="1" x14ac:dyDescent="0.25">
      <c r="A22" s="167"/>
      <c r="B22" s="166"/>
      <c r="C22" s="178"/>
      <c r="D22" s="177"/>
      <c r="E22" s="199"/>
      <c r="F22" s="65" t="s">
        <v>9</v>
      </c>
      <c r="G22" s="20">
        <f t="shared" ref="G22:L22" si="2">SUM(G21:G21)</f>
        <v>104.6</v>
      </c>
      <c r="H22" s="20">
        <f t="shared" si="2"/>
        <v>72.099999999999994</v>
      </c>
      <c r="I22" s="20">
        <f t="shared" si="2"/>
        <v>105</v>
      </c>
      <c r="J22" s="20">
        <f t="shared" si="2"/>
        <v>72.2</v>
      </c>
      <c r="K22" s="20">
        <f t="shared" si="2"/>
        <v>106</v>
      </c>
      <c r="L22" s="20">
        <f t="shared" si="2"/>
        <v>72.400000000000006</v>
      </c>
      <c r="M22" s="177"/>
      <c r="N22" s="169"/>
      <c r="O22" s="169"/>
      <c r="P22" s="169"/>
      <c r="Q22" s="3"/>
    </row>
    <row r="23" spans="1:17" ht="11.25" customHeight="1" x14ac:dyDescent="0.25">
      <c r="A23" s="167" t="s">
        <v>15</v>
      </c>
      <c r="B23" s="166" t="s">
        <v>15</v>
      </c>
      <c r="C23" s="178" t="s">
        <v>18</v>
      </c>
      <c r="D23" s="177" t="s">
        <v>175</v>
      </c>
      <c r="E23" s="199" t="s">
        <v>178</v>
      </c>
      <c r="F23" s="94" t="s">
        <v>26</v>
      </c>
      <c r="G23" s="4">
        <v>80</v>
      </c>
      <c r="H23" s="4">
        <v>63</v>
      </c>
      <c r="I23" s="4">
        <v>81</v>
      </c>
      <c r="J23" s="4">
        <v>64</v>
      </c>
      <c r="K23" s="4">
        <v>82</v>
      </c>
      <c r="L23" s="4">
        <v>65</v>
      </c>
      <c r="M23" s="177" t="s">
        <v>188</v>
      </c>
      <c r="N23" s="168">
        <v>50</v>
      </c>
      <c r="O23" s="168">
        <v>55</v>
      </c>
      <c r="P23" s="168">
        <v>60</v>
      </c>
      <c r="Q23" s="3"/>
    </row>
    <row r="24" spans="1:17" ht="11.25" customHeight="1" x14ac:dyDescent="0.25">
      <c r="A24" s="167"/>
      <c r="B24" s="166"/>
      <c r="C24" s="178"/>
      <c r="D24" s="177"/>
      <c r="E24" s="199"/>
      <c r="F24" s="94" t="s">
        <v>27</v>
      </c>
      <c r="G24" s="4">
        <v>6</v>
      </c>
      <c r="H24" s="4"/>
      <c r="I24" s="4">
        <v>6.1</v>
      </c>
      <c r="J24" s="4"/>
      <c r="K24" s="4">
        <v>6.1</v>
      </c>
      <c r="L24" s="4"/>
      <c r="M24" s="177"/>
      <c r="N24" s="197"/>
      <c r="O24" s="197"/>
      <c r="P24" s="197"/>
      <c r="Q24" s="3"/>
    </row>
    <row r="25" spans="1:17" ht="12.75" customHeight="1" x14ac:dyDescent="0.25">
      <c r="A25" s="167"/>
      <c r="B25" s="166"/>
      <c r="C25" s="178"/>
      <c r="D25" s="177"/>
      <c r="E25" s="199"/>
      <c r="F25" s="65" t="s">
        <v>9</v>
      </c>
      <c r="G25" s="20">
        <f>SUM(G23:G24)</f>
        <v>86</v>
      </c>
      <c r="H25" s="20">
        <f t="shared" ref="H25:L25" si="3">SUM(H23:H24)</f>
        <v>63</v>
      </c>
      <c r="I25" s="20">
        <f t="shared" si="3"/>
        <v>87.1</v>
      </c>
      <c r="J25" s="20">
        <f t="shared" si="3"/>
        <v>64</v>
      </c>
      <c r="K25" s="20">
        <f t="shared" si="3"/>
        <v>88.1</v>
      </c>
      <c r="L25" s="20">
        <f t="shared" si="3"/>
        <v>65</v>
      </c>
      <c r="M25" s="177"/>
      <c r="N25" s="169"/>
      <c r="O25" s="169"/>
      <c r="P25" s="169"/>
      <c r="Q25" s="3"/>
    </row>
    <row r="26" spans="1:17" ht="11.25" customHeight="1" x14ac:dyDescent="0.25">
      <c r="A26" s="167" t="s">
        <v>15</v>
      </c>
      <c r="B26" s="166" t="s">
        <v>15</v>
      </c>
      <c r="C26" s="178" t="s">
        <v>19</v>
      </c>
      <c r="D26" s="177" t="s">
        <v>176</v>
      </c>
      <c r="E26" s="199" t="s">
        <v>178</v>
      </c>
      <c r="F26" s="94" t="s">
        <v>26</v>
      </c>
      <c r="G26" s="4">
        <v>168.8</v>
      </c>
      <c r="H26" s="4">
        <v>107.9</v>
      </c>
      <c r="I26" s="4">
        <v>169</v>
      </c>
      <c r="J26" s="4">
        <v>108</v>
      </c>
      <c r="K26" s="4">
        <v>170</v>
      </c>
      <c r="L26" s="4">
        <v>109</v>
      </c>
      <c r="M26" s="177" t="s">
        <v>189</v>
      </c>
      <c r="N26" s="168">
        <v>23</v>
      </c>
      <c r="O26" s="168">
        <v>25</v>
      </c>
      <c r="P26" s="168">
        <v>28</v>
      </c>
      <c r="Q26" s="3"/>
    </row>
    <row r="27" spans="1:17" ht="11.25" customHeight="1" x14ac:dyDescent="0.25">
      <c r="A27" s="167"/>
      <c r="B27" s="166"/>
      <c r="C27" s="178"/>
      <c r="D27" s="177"/>
      <c r="E27" s="199"/>
      <c r="F27" s="94" t="s">
        <v>27</v>
      </c>
      <c r="G27" s="4">
        <v>166.2</v>
      </c>
      <c r="H27" s="4">
        <v>99.3</v>
      </c>
      <c r="I27" s="4">
        <v>122</v>
      </c>
      <c r="J27" s="4">
        <v>99.5</v>
      </c>
      <c r="K27" s="4">
        <v>123</v>
      </c>
      <c r="L27" s="4">
        <v>99.7</v>
      </c>
      <c r="M27" s="177"/>
      <c r="N27" s="197"/>
      <c r="O27" s="197"/>
      <c r="P27" s="197"/>
      <c r="Q27" s="3"/>
    </row>
    <row r="28" spans="1:17" ht="12.75" customHeight="1" x14ac:dyDescent="0.25">
      <c r="A28" s="167"/>
      <c r="B28" s="166"/>
      <c r="C28" s="178"/>
      <c r="D28" s="177"/>
      <c r="E28" s="199"/>
      <c r="F28" s="65" t="s">
        <v>9</v>
      </c>
      <c r="G28" s="20">
        <f>SUM(G26:G27)</f>
        <v>335</v>
      </c>
      <c r="H28" s="20">
        <f t="shared" ref="H28:L28" si="4">SUM(H26:H27)</f>
        <v>207.2</v>
      </c>
      <c r="I28" s="20">
        <f t="shared" si="4"/>
        <v>291</v>
      </c>
      <c r="J28" s="20">
        <f t="shared" si="4"/>
        <v>207.5</v>
      </c>
      <c r="K28" s="20">
        <f t="shared" si="4"/>
        <v>293</v>
      </c>
      <c r="L28" s="20">
        <f t="shared" si="4"/>
        <v>208.7</v>
      </c>
      <c r="M28" s="177"/>
      <c r="N28" s="169"/>
      <c r="O28" s="169"/>
      <c r="P28" s="169"/>
      <c r="Q28" s="3"/>
    </row>
    <row r="29" spans="1:17" ht="10.199999999999999" x14ac:dyDescent="0.25">
      <c r="A29" s="167" t="s">
        <v>15</v>
      </c>
      <c r="B29" s="166" t="s">
        <v>15</v>
      </c>
      <c r="C29" s="178" t="s">
        <v>97</v>
      </c>
      <c r="D29" s="177" t="s">
        <v>87</v>
      </c>
      <c r="E29" s="199" t="s">
        <v>83</v>
      </c>
      <c r="F29" s="68" t="s">
        <v>26</v>
      </c>
      <c r="G29" s="4">
        <v>753</v>
      </c>
      <c r="H29" s="4">
        <v>676</v>
      </c>
      <c r="I29" s="4">
        <v>754</v>
      </c>
      <c r="J29" s="4">
        <v>676</v>
      </c>
      <c r="K29" s="4">
        <v>755</v>
      </c>
      <c r="L29" s="4">
        <v>677</v>
      </c>
      <c r="M29" s="177" t="s">
        <v>74</v>
      </c>
      <c r="N29" s="168">
        <v>117</v>
      </c>
      <c r="O29" s="168">
        <v>118</v>
      </c>
      <c r="P29" s="168">
        <v>119</v>
      </c>
      <c r="Q29" s="3"/>
    </row>
    <row r="30" spans="1:17" ht="12.75" customHeight="1" x14ac:dyDescent="0.25">
      <c r="A30" s="167"/>
      <c r="B30" s="166"/>
      <c r="C30" s="178"/>
      <c r="D30" s="177"/>
      <c r="E30" s="199"/>
      <c r="F30" s="75" t="s">
        <v>90</v>
      </c>
      <c r="G30" s="4">
        <v>30.8</v>
      </c>
      <c r="H30" s="4">
        <v>5.5</v>
      </c>
      <c r="I30" s="4">
        <v>31</v>
      </c>
      <c r="J30" s="4">
        <v>5.5</v>
      </c>
      <c r="K30" s="4">
        <v>32</v>
      </c>
      <c r="L30" s="4">
        <v>5.6</v>
      </c>
      <c r="M30" s="177"/>
      <c r="N30" s="197"/>
      <c r="O30" s="197"/>
      <c r="P30" s="197"/>
      <c r="Q30" s="3"/>
    </row>
    <row r="31" spans="1:17" ht="10.199999999999999" x14ac:dyDescent="0.25">
      <c r="A31" s="167"/>
      <c r="B31" s="166"/>
      <c r="C31" s="178"/>
      <c r="D31" s="177"/>
      <c r="E31" s="199"/>
      <c r="F31" s="68" t="s">
        <v>27</v>
      </c>
      <c r="G31" s="4">
        <v>3</v>
      </c>
      <c r="H31" s="4"/>
      <c r="I31" s="4">
        <v>3.1</v>
      </c>
      <c r="J31" s="4"/>
      <c r="K31" s="4">
        <v>3.2</v>
      </c>
      <c r="L31" s="4"/>
      <c r="M31" s="177"/>
      <c r="N31" s="197"/>
      <c r="O31" s="197"/>
      <c r="P31" s="197"/>
      <c r="Q31" s="3"/>
    </row>
    <row r="32" spans="1:17" ht="10.199999999999999" x14ac:dyDescent="0.25">
      <c r="A32" s="198"/>
      <c r="B32" s="198"/>
      <c r="C32" s="178"/>
      <c r="D32" s="177"/>
      <c r="E32" s="199"/>
      <c r="F32" s="65" t="s">
        <v>9</v>
      </c>
      <c r="G32" s="20">
        <f t="shared" ref="G32:L32" si="5">SUM(G29:G31)</f>
        <v>786.8</v>
      </c>
      <c r="H32" s="20">
        <f t="shared" si="5"/>
        <v>681.5</v>
      </c>
      <c r="I32" s="20">
        <f t="shared" si="5"/>
        <v>788.1</v>
      </c>
      <c r="J32" s="20">
        <f t="shared" si="5"/>
        <v>681.5</v>
      </c>
      <c r="K32" s="20">
        <f t="shared" si="5"/>
        <v>790.2</v>
      </c>
      <c r="L32" s="20">
        <f t="shared" si="5"/>
        <v>682.6</v>
      </c>
      <c r="M32" s="177"/>
      <c r="N32" s="169"/>
      <c r="O32" s="169"/>
      <c r="P32" s="169"/>
      <c r="Q32" s="3"/>
    </row>
    <row r="33" spans="1:17" ht="10.199999999999999" x14ac:dyDescent="0.25">
      <c r="A33" s="167" t="s">
        <v>15</v>
      </c>
      <c r="B33" s="166" t="s">
        <v>15</v>
      </c>
      <c r="C33" s="178" t="s">
        <v>100</v>
      </c>
      <c r="D33" s="177" t="s">
        <v>179</v>
      </c>
      <c r="E33" s="199" t="s">
        <v>84</v>
      </c>
      <c r="F33" s="68" t="s">
        <v>26</v>
      </c>
      <c r="G33" s="4"/>
      <c r="H33" s="4"/>
      <c r="I33" s="4">
        <v>2</v>
      </c>
      <c r="J33" s="4"/>
      <c r="K33" s="4"/>
      <c r="L33" s="4"/>
      <c r="M33" s="163" t="s">
        <v>98</v>
      </c>
      <c r="N33" s="168">
        <v>0</v>
      </c>
      <c r="O33" s="168">
        <v>1</v>
      </c>
      <c r="P33" s="168">
        <v>0</v>
      </c>
      <c r="Q33" s="3"/>
    </row>
    <row r="34" spans="1:17" ht="10.199999999999999" x14ac:dyDescent="0.25">
      <c r="A34" s="167"/>
      <c r="B34" s="166"/>
      <c r="C34" s="178"/>
      <c r="D34" s="177"/>
      <c r="E34" s="199"/>
      <c r="F34" s="65" t="s">
        <v>9</v>
      </c>
      <c r="G34" s="86">
        <f t="shared" ref="G34:L34" si="6">SUM(G33:G33)</f>
        <v>0</v>
      </c>
      <c r="H34" s="20">
        <f t="shared" si="6"/>
        <v>0</v>
      </c>
      <c r="I34" s="20">
        <f t="shared" si="6"/>
        <v>2</v>
      </c>
      <c r="J34" s="20">
        <f t="shared" si="6"/>
        <v>0</v>
      </c>
      <c r="K34" s="20">
        <f t="shared" si="6"/>
        <v>0</v>
      </c>
      <c r="L34" s="20">
        <f t="shared" si="6"/>
        <v>0</v>
      </c>
      <c r="M34" s="163"/>
      <c r="N34" s="169"/>
      <c r="O34" s="169"/>
      <c r="P34" s="169"/>
      <c r="Q34" s="3"/>
    </row>
    <row r="35" spans="1:17" ht="16.2" customHeight="1" x14ac:dyDescent="0.25">
      <c r="A35" s="167" t="s">
        <v>15</v>
      </c>
      <c r="B35" s="166" t="s">
        <v>15</v>
      </c>
      <c r="C35" s="178" t="s">
        <v>101</v>
      </c>
      <c r="D35" s="177" t="s">
        <v>113</v>
      </c>
      <c r="E35" s="199" t="s">
        <v>81</v>
      </c>
      <c r="F35" s="89" t="s">
        <v>26</v>
      </c>
      <c r="G35" s="18">
        <v>60</v>
      </c>
      <c r="H35" s="18"/>
      <c r="I35" s="18">
        <v>61</v>
      </c>
      <c r="J35" s="18"/>
      <c r="K35" s="18">
        <v>62</v>
      </c>
      <c r="L35" s="18"/>
      <c r="M35" s="163" t="s">
        <v>115</v>
      </c>
      <c r="N35" s="168">
        <v>18</v>
      </c>
      <c r="O35" s="168">
        <v>24</v>
      </c>
      <c r="P35" s="168">
        <v>25</v>
      </c>
      <c r="Q35" s="3"/>
    </row>
    <row r="36" spans="1:17" ht="11.25" customHeight="1" x14ac:dyDescent="0.25">
      <c r="A36" s="167"/>
      <c r="B36" s="166"/>
      <c r="C36" s="178"/>
      <c r="D36" s="177"/>
      <c r="E36" s="199"/>
      <c r="F36" s="65" t="s">
        <v>9</v>
      </c>
      <c r="G36" s="86">
        <f t="shared" ref="G36:L36" si="7">SUM(G35:G35)</f>
        <v>60</v>
      </c>
      <c r="H36" s="86">
        <f t="shared" si="7"/>
        <v>0</v>
      </c>
      <c r="I36" s="86">
        <f t="shared" si="7"/>
        <v>61</v>
      </c>
      <c r="J36" s="86">
        <f t="shared" si="7"/>
        <v>0</v>
      </c>
      <c r="K36" s="86">
        <f t="shared" si="7"/>
        <v>62</v>
      </c>
      <c r="L36" s="86">
        <f t="shared" si="7"/>
        <v>0</v>
      </c>
      <c r="M36" s="163"/>
      <c r="N36" s="169"/>
      <c r="O36" s="169"/>
      <c r="P36" s="169"/>
      <c r="Q36" s="3"/>
    </row>
    <row r="37" spans="1:17" ht="11.25" customHeight="1" x14ac:dyDescent="0.25">
      <c r="A37" s="167" t="s">
        <v>15</v>
      </c>
      <c r="B37" s="166" t="s">
        <v>15</v>
      </c>
      <c r="C37" s="178" t="s">
        <v>114</v>
      </c>
      <c r="D37" s="177" t="s">
        <v>102</v>
      </c>
      <c r="E37" s="199" t="s">
        <v>84</v>
      </c>
      <c r="F37" s="90" t="s">
        <v>26</v>
      </c>
      <c r="G37" s="4"/>
      <c r="H37" s="4"/>
      <c r="I37" s="4"/>
      <c r="J37" s="4"/>
      <c r="K37" s="4"/>
      <c r="L37" s="4"/>
      <c r="M37" s="163" t="s">
        <v>103</v>
      </c>
      <c r="N37" s="168">
        <v>1</v>
      </c>
      <c r="O37" s="168">
        <v>1</v>
      </c>
      <c r="P37" s="168">
        <v>1</v>
      </c>
      <c r="Q37" s="3"/>
    </row>
    <row r="38" spans="1:17" ht="10.5" customHeight="1" x14ac:dyDescent="0.25">
      <c r="A38" s="167"/>
      <c r="B38" s="166"/>
      <c r="C38" s="178"/>
      <c r="D38" s="177"/>
      <c r="E38" s="199"/>
      <c r="F38" s="65" t="s">
        <v>9</v>
      </c>
      <c r="G38" s="86">
        <f t="shared" ref="G38:L38" si="8">SUM(G37:G37)</f>
        <v>0</v>
      </c>
      <c r="H38" s="20">
        <f t="shared" si="8"/>
        <v>0</v>
      </c>
      <c r="I38" s="20">
        <f t="shared" si="8"/>
        <v>0</v>
      </c>
      <c r="J38" s="20">
        <f t="shared" si="8"/>
        <v>0</v>
      </c>
      <c r="K38" s="20">
        <f t="shared" si="8"/>
        <v>0</v>
      </c>
      <c r="L38" s="20">
        <f t="shared" si="8"/>
        <v>0</v>
      </c>
      <c r="M38" s="163"/>
      <c r="N38" s="169"/>
      <c r="O38" s="169"/>
      <c r="P38" s="169"/>
      <c r="Q38" s="3"/>
    </row>
    <row r="39" spans="1:17" ht="11.25" customHeight="1" x14ac:dyDescent="0.25">
      <c r="A39" s="167" t="s">
        <v>15</v>
      </c>
      <c r="B39" s="166" t="s">
        <v>15</v>
      </c>
      <c r="C39" s="178" t="s">
        <v>177</v>
      </c>
      <c r="D39" s="177" t="s">
        <v>197</v>
      </c>
      <c r="E39" s="199" t="s">
        <v>84</v>
      </c>
      <c r="F39" s="115" t="s">
        <v>26</v>
      </c>
      <c r="G39" s="4">
        <v>48.9</v>
      </c>
      <c r="H39" s="4"/>
      <c r="I39" s="4">
        <v>52</v>
      </c>
      <c r="J39" s="4"/>
      <c r="K39" s="4">
        <v>53</v>
      </c>
      <c r="L39" s="4"/>
      <c r="M39" s="163" t="s">
        <v>198</v>
      </c>
      <c r="N39" s="168">
        <v>3</v>
      </c>
      <c r="O39" s="168">
        <v>4</v>
      </c>
      <c r="P39" s="168">
        <v>4</v>
      </c>
      <c r="Q39" s="3"/>
    </row>
    <row r="40" spans="1:17" ht="10.5" customHeight="1" x14ac:dyDescent="0.25">
      <c r="A40" s="167"/>
      <c r="B40" s="166"/>
      <c r="C40" s="178"/>
      <c r="D40" s="177"/>
      <c r="E40" s="199"/>
      <c r="F40" s="65" t="s">
        <v>9</v>
      </c>
      <c r="G40" s="86">
        <f t="shared" ref="G40:L40" si="9">SUM(G39:G39)</f>
        <v>48.9</v>
      </c>
      <c r="H40" s="20">
        <f t="shared" si="9"/>
        <v>0</v>
      </c>
      <c r="I40" s="20">
        <f t="shared" si="9"/>
        <v>52</v>
      </c>
      <c r="J40" s="20">
        <f t="shared" si="9"/>
        <v>0</v>
      </c>
      <c r="K40" s="20">
        <f t="shared" si="9"/>
        <v>53</v>
      </c>
      <c r="L40" s="20">
        <f t="shared" si="9"/>
        <v>0</v>
      </c>
      <c r="M40" s="163"/>
      <c r="N40" s="169"/>
      <c r="O40" s="169"/>
      <c r="P40" s="169"/>
      <c r="Q40" s="3"/>
    </row>
    <row r="41" spans="1:17" ht="13.5" customHeight="1" x14ac:dyDescent="0.25">
      <c r="A41" s="72" t="s">
        <v>15</v>
      </c>
      <c r="B41" s="66" t="s">
        <v>15</v>
      </c>
      <c r="C41" s="166" t="s">
        <v>10</v>
      </c>
      <c r="D41" s="166"/>
      <c r="E41" s="166"/>
      <c r="F41" s="166"/>
      <c r="G41" s="97">
        <f>G16+G19+G22+G20+G25+G28+G32+G34+G36+G38+G40</f>
        <v>2200.2000000000003</v>
      </c>
      <c r="H41" s="97">
        <f t="shared" ref="H41:L41" si="10">H16+H19+H22+H20+H25+H28+H32+H34+H36+H38+H40</f>
        <v>1561.8</v>
      </c>
      <c r="I41" s="97">
        <f t="shared" si="10"/>
        <v>2167.3000000000002</v>
      </c>
      <c r="J41" s="97">
        <f t="shared" si="10"/>
        <v>1564.2</v>
      </c>
      <c r="K41" s="97">
        <f t="shared" si="10"/>
        <v>2176.4</v>
      </c>
      <c r="L41" s="97">
        <f t="shared" si="10"/>
        <v>1568.6999999999998</v>
      </c>
      <c r="M41" s="74" t="s">
        <v>21</v>
      </c>
      <c r="N41" s="74" t="s">
        <v>21</v>
      </c>
      <c r="O41" s="74" t="s">
        <v>21</v>
      </c>
      <c r="P41" s="74" t="s">
        <v>21</v>
      </c>
      <c r="Q41" s="3"/>
    </row>
    <row r="42" spans="1:17" ht="13.5" customHeight="1" x14ac:dyDescent="0.25">
      <c r="A42" s="72" t="s">
        <v>15</v>
      </c>
      <c r="B42" s="66" t="s">
        <v>16</v>
      </c>
      <c r="C42" s="143" t="s">
        <v>89</v>
      </c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3"/>
    </row>
    <row r="43" spans="1:17" ht="19.5" customHeight="1" x14ac:dyDescent="0.25">
      <c r="A43" s="167" t="s">
        <v>15</v>
      </c>
      <c r="B43" s="166" t="s">
        <v>16</v>
      </c>
      <c r="C43" s="178" t="s">
        <v>15</v>
      </c>
      <c r="D43" s="177" t="s">
        <v>190</v>
      </c>
      <c r="E43" s="182" t="s">
        <v>88</v>
      </c>
      <c r="F43" s="75" t="s">
        <v>26</v>
      </c>
      <c r="G43" s="4">
        <v>100</v>
      </c>
      <c r="H43" s="4"/>
      <c r="I43" s="4">
        <v>100</v>
      </c>
      <c r="J43" s="4"/>
      <c r="K43" s="4">
        <v>100</v>
      </c>
      <c r="L43" s="4"/>
      <c r="M43" s="170" t="s">
        <v>56</v>
      </c>
      <c r="N43" s="168">
        <v>14</v>
      </c>
      <c r="O43" s="168">
        <v>15</v>
      </c>
      <c r="P43" s="168">
        <v>16</v>
      </c>
      <c r="Q43" s="3"/>
    </row>
    <row r="44" spans="1:17" ht="16.5" customHeight="1" x14ac:dyDescent="0.25">
      <c r="A44" s="167"/>
      <c r="B44" s="166"/>
      <c r="C44" s="178"/>
      <c r="D44" s="177"/>
      <c r="E44" s="182"/>
      <c r="F44" s="75" t="s">
        <v>90</v>
      </c>
      <c r="G44" s="4"/>
      <c r="H44" s="4"/>
      <c r="I44" s="4">
        <v>11</v>
      </c>
      <c r="J44" s="4"/>
      <c r="K44" s="4">
        <v>11</v>
      </c>
      <c r="L44" s="4"/>
      <c r="M44" s="171"/>
      <c r="N44" s="169"/>
      <c r="O44" s="169"/>
      <c r="P44" s="169"/>
      <c r="Q44" s="3"/>
    </row>
    <row r="45" spans="1:17" ht="31.5" customHeight="1" x14ac:dyDescent="0.25">
      <c r="A45" s="167"/>
      <c r="B45" s="166"/>
      <c r="C45" s="178"/>
      <c r="D45" s="177"/>
      <c r="E45" s="182"/>
      <c r="F45" s="65" t="s">
        <v>9</v>
      </c>
      <c r="G45" s="20">
        <f>SUM(G43:G44)</f>
        <v>100</v>
      </c>
      <c r="H45" s="20">
        <f t="shared" ref="H45:L45" si="11">SUM(H43:H44)</f>
        <v>0</v>
      </c>
      <c r="I45" s="20">
        <f t="shared" si="11"/>
        <v>111</v>
      </c>
      <c r="J45" s="20">
        <f t="shared" si="11"/>
        <v>0</v>
      </c>
      <c r="K45" s="20">
        <f t="shared" si="11"/>
        <v>111</v>
      </c>
      <c r="L45" s="20">
        <f t="shared" si="11"/>
        <v>0</v>
      </c>
      <c r="M45" s="98" t="s">
        <v>119</v>
      </c>
      <c r="N45" s="99">
        <v>1</v>
      </c>
      <c r="O45" s="99">
        <v>1</v>
      </c>
      <c r="P45" s="99">
        <v>1</v>
      </c>
      <c r="Q45" s="3"/>
    </row>
    <row r="46" spans="1:17" ht="12.75" customHeight="1" x14ac:dyDescent="0.25">
      <c r="A46" s="72" t="s">
        <v>15</v>
      </c>
      <c r="B46" s="66" t="s">
        <v>16</v>
      </c>
      <c r="C46" s="139" t="s">
        <v>10</v>
      </c>
      <c r="D46" s="139"/>
      <c r="E46" s="139"/>
      <c r="F46" s="139"/>
      <c r="G46" s="73">
        <f>SUM(G45)</f>
        <v>100</v>
      </c>
      <c r="H46" s="73">
        <f t="shared" ref="H46:L46" si="12">SUM(H45)</f>
        <v>0</v>
      </c>
      <c r="I46" s="73">
        <f t="shared" si="12"/>
        <v>111</v>
      </c>
      <c r="J46" s="73">
        <f t="shared" si="12"/>
        <v>0</v>
      </c>
      <c r="K46" s="73">
        <f t="shared" si="12"/>
        <v>111</v>
      </c>
      <c r="L46" s="73">
        <f t="shared" si="12"/>
        <v>0</v>
      </c>
      <c r="M46" s="74" t="s">
        <v>21</v>
      </c>
      <c r="N46" s="74" t="s">
        <v>21</v>
      </c>
      <c r="O46" s="74" t="s">
        <v>21</v>
      </c>
      <c r="P46" s="76" t="s">
        <v>21</v>
      </c>
      <c r="Q46" s="3"/>
    </row>
    <row r="47" spans="1:17" ht="10.199999999999999" customHeight="1" x14ac:dyDescent="0.25">
      <c r="A47" s="96" t="s">
        <v>15</v>
      </c>
      <c r="B47" s="164" t="s">
        <v>11</v>
      </c>
      <c r="C47" s="164"/>
      <c r="D47" s="164"/>
      <c r="E47" s="164"/>
      <c r="F47" s="164"/>
      <c r="G47" s="77">
        <f t="shared" ref="G47:L47" si="13">SUM(G41+G46)</f>
        <v>2300.2000000000003</v>
      </c>
      <c r="H47" s="77">
        <f t="shared" si="13"/>
        <v>1561.8</v>
      </c>
      <c r="I47" s="77">
        <f t="shared" si="13"/>
        <v>2278.3000000000002</v>
      </c>
      <c r="J47" s="77">
        <f t="shared" si="13"/>
        <v>1564.2</v>
      </c>
      <c r="K47" s="77">
        <f t="shared" si="13"/>
        <v>2287.4</v>
      </c>
      <c r="L47" s="77">
        <f t="shared" si="13"/>
        <v>1568.6999999999998</v>
      </c>
      <c r="M47" s="78" t="s">
        <v>21</v>
      </c>
      <c r="N47" s="78" t="s">
        <v>21</v>
      </c>
      <c r="O47" s="78" t="s">
        <v>21</v>
      </c>
      <c r="P47" s="78" t="s">
        <v>21</v>
      </c>
      <c r="Q47" s="3"/>
    </row>
    <row r="48" spans="1:17" ht="12.45" customHeight="1" x14ac:dyDescent="0.25">
      <c r="A48" s="71" t="s">
        <v>16</v>
      </c>
      <c r="B48" s="165" t="s">
        <v>118</v>
      </c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3"/>
    </row>
    <row r="49" spans="1:17" ht="12" customHeight="1" x14ac:dyDescent="0.25">
      <c r="A49" s="72" t="s">
        <v>16</v>
      </c>
      <c r="B49" s="66" t="s">
        <v>15</v>
      </c>
      <c r="C49" s="142" t="s">
        <v>116</v>
      </c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3"/>
    </row>
    <row r="50" spans="1:17" s="105" customFormat="1" ht="11.25" customHeight="1" x14ac:dyDescent="0.25">
      <c r="A50" s="144" t="s">
        <v>16</v>
      </c>
      <c r="B50" s="145" t="s">
        <v>15</v>
      </c>
      <c r="C50" s="146" t="s">
        <v>15</v>
      </c>
      <c r="D50" s="147" t="s">
        <v>186</v>
      </c>
      <c r="E50" s="134" t="s">
        <v>117</v>
      </c>
      <c r="F50" s="100" t="s">
        <v>26</v>
      </c>
      <c r="G50" s="101">
        <v>1</v>
      </c>
      <c r="H50" s="101"/>
      <c r="I50" s="101">
        <v>1.1000000000000001</v>
      </c>
      <c r="J50" s="102"/>
      <c r="K50" s="103">
        <v>1.2</v>
      </c>
      <c r="L50" s="103"/>
      <c r="M50" s="150" t="s">
        <v>187</v>
      </c>
      <c r="N50" s="137">
        <v>2</v>
      </c>
      <c r="O50" s="137">
        <v>2</v>
      </c>
      <c r="P50" s="137">
        <v>2</v>
      </c>
      <c r="Q50" s="104"/>
    </row>
    <row r="51" spans="1:17" s="108" customFormat="1" ht="21" customHeight="1" x14ac:dyDescent="0.25">
      <c r="A51" s="144"/>
      <c r="B51" s="145"/>
      <c r="C51" s="146"/>
      <c r="D51" s="147"/>
      <c r="E51" s="134"/>
      <c r="F51" s="106" t="s">
        <v>9</v>
      </c>
      <c r="G51" s="19">
        <f t="shared" ref="G51:L51" si="14">SUM(G50:G50)</f>
        <v>1</v>
      </c>
      <c r="H51" s="19">
        <f t="shared" si="14"/>
        <v>0</v>
      </c>
      <c r="I51" s="19">
        <f t="shared" si="14"/>
        <v>1.1000000000000001</v>
      </c>
      <c r="J51" s="19">
        <f t="shared" si="14"/>
        <v>0</v>
      </c>
      <c r="K51" s="19">
        <f t="shared" si="14"/>
        <v>1.2</v>
      </c>
      <c r="L51" s="19">
        <f t="shared" si="14"/>
        <v>0</v>
      </c>
      <c r="M51" s="151"/>
      <c r="N51" s="138"/>
      <c r="O51" s="138"/>
      <c r="P51" s="138"/>
      <c r="Q51" s="107"/>
    </row>
    <row r="52" spans="1:17" s="105" customFormat="1" ht="10.5" customHeight="1" x14ac:dyDescent="0.25">
      <c r="A52" s="144" t="s">
        <v>16</v>
      </c>
      <c r="B52" s="145" t="s">
        <v>15</v>
      </c>
      <c r="C52" s="146" t="s">
        <v>16</v>
      </c>
      <c r="D52" s="162" t="s">
        <v>121</v>
      </c>
      <c r="E52" s="134" t="s">
        <v>117</v>
      </c>
      <c r="F52" s="100" t="s">
        <v>96</v>
      </c>
      <c r="G52" s="101">
        <v>5</v>
      </c>
      <c r="H52" s="101"/>
      <c r="I52" s="101">
        <v>5</v>
      </c>
      <c r="J52" s="101"/>
      <c r="K52" s="103">
        <v>5</v>
      </c>
      <c r="L52" s="103"/>
      <c r="M52" s="160" t="s">
        <v>151</v>
      </c>
      <c r="N52" s="137">
        <v>40</v>
      </c>
      <c r="O52" s="137">
        <v>42</v>
      </c>
      <c r="P52" s="137">
        <v>44</v>
      </c>
      <c r="Q52" s="104"/>
    </row>
    <row r="53" spans="1:17" s="108" customFormat="1" ht="12.75" customHeight="1" x14ac:dyDescent="0.25">
      <c r="A53" s="144"/>
      <c r="B53" s="145"/>
      <c r="C53" s="146"/>
      <c r="D53" s="162"/>
      <c r="E53" s="134"/>
      <c r="F53" s="106" t="s">
        <v>9</v>
      </c>
      <c r="G53" s="19">
        <f t="shared" ref="G53:L53" si="15">SUM(G52:G52)</f>
        <v>5</v>
      </c>
      <c r="H53" s="19">
        <f t="shared" si="15"/>
        <v>0</v>
      </c>
      <c r="I53" s="19">
        <f t="shared" si="15"/>
        <v>5</v>
      </c>
      <c r="J53" s="19">
        <f t="shared" si="15"/>
        <v>0</v>
      </c>
      <c r="K53" s="19">
        <f t="shared" si="15"/>
        <v>5</v>
      </c>
      <c r="L53" s="19">
        <f t="shared" si="15"/>
        <v>0</v>
      </c>
      <c r="M53" s="161"/>
      <c r="N53" s="138"/>
      <c r="O53" s="138"/>
      <c r="P53" s="138"/>
      <c r="Q53" s="107"/>
    </row>
    <row r="54" spans="1:17" s="105" customFormat="1" ht="10.5" customHeight="1" x14ac:dyDescent="0.25">
      <c r="A54" s="144" t="s">
        <v>16</v>
      </c>
      <c r="B54" s="145" t="s">
        <v>15</v>
      </c>
      <c r="C54" s="146" t="s">
        <v>17</v>
      </c>
      <c r="D54" s="147" t="s">
        <v>122</v>
      </c>
      <c r="E54" s="134" t="s">
        <v>117</v>
      </c>
      <c r="F54" s="100" t="s">
        <v>26</v>
      </c>
      <c r="G54" s="101"/>
      <c r="H54" s="101"/>
      <c r="I54" s="101"/>
      <c r="J54" s="102"/>
      <c r="K54" s="103"/>
      <c r="L54" s="103"/>
      <c r="M54" s="148" t="s">
        <v>150</v>
      </c>
      <c r="N54" s="137">
        <v>2</v>
      </c>
      <c r="O54" s="137">
        <v>2</v>
      </c>
      <c r="P54" s="137">
        <v>3</v>
      </c>
      <c r="Q54" s="104"/>
    </row>
    <row r="55" spans="1:17" s="108" customFormat="1" ht="9.75" customHeight="1" x14ac:dyDescent="0.25">
      <c r="A55" s="144"/>
      <c r="B55" s="145"/>
      <c r="C55" s="146"/>
      <c r="D55" s="147"/>
      <c r="E55" s="134"/>
      <c r="F55" s="106" t="s">
        <v>9</v>
      </c>
      <c r="G55" s="19">
        <f t="shared" ref="G55:L55" si="16">SUM(G54:G54)</f>
        <v>0</v>
      </c>
      <c r="H55" s="19">
        <f t="shared" si="16"/>
        <v>0</v>
      </c>
      <c r="I55" s="19">
        <f t="shared" si="16"/>
        <v>0</v>
      </c>
      <c r="J55" s="19">
        <f t="shared" si="16"/>
        <v>0</v>
      </c>
      <c r="K55" s="19">
        <f t="shared" si="16"/>
        <v>0</v>
      </c>
      <c r="L55" s="19">
        <f t="shared" si="16"/>
        <v>0</v>
      </c>
      <c r="M55" s="149"/>
      <c r="N55" s="138"/>
      <c r="O55" s="138"/>
      <c r="P55" s="138"/>
      <c r="Q55" s="107"/>
    </row>
    <row r="56" spans="1:17" s="105" customFormat="1" ht="20.7" customHeight="1" x14ac:dyDescent="0.25">
      <c r="A56" s="126" t="s">
        <v>16</v>
      </c>
      <c r="B56" s="128" t="s">
        <v>15</v>
      </c>
      <c r="C56" s="130" t="s">
        <v>18</v>
      </c>
      <c r="D56" s="132" t="s">
        <v>146</v>
      </c>
      <c r="E56" s="140" t="s">
        <v>117</v>
      </c>
      <c r="F56" s="100" t="s">
        <v>26</v>
      </c>
      <c r="G56" s="101"/>
      <c r="H56" s="101"/>
      <c r="I56" s="101"/>
      <c r="J56" s="101"/>
      <c r="K56" s="103"/>
      <c r="L56" s="103"/>
      <c r="M56" s="112" t="s">
        <v>149</v>
      </c>
      <c r="N56" s="111">
        <v>4</v>
      </c>
      <c r="O56" s="111">
        <v>3</v>
      </c>
      <c r="P56" s="111">
        <v>3</v>
      </c>
      <c r="Q56" s="104"/>
    </row>
    <row r="57" spans="1:17" s="108" customFormat="1" ht="41.7" customHeight="1" x14ac:dyDescent="0.25">
      <c r="A57" s="127"/>
      <c r="B57" s="129"/>
      <c r="C57" s="131"/>
      <c r="D57" s="133"/>
      <c r="E57" s="141"/>
      <c r="F57" s="106" t="s">
        <v>9</v>
      </c>
      <c r="G57" s="19">
        <f t="shared" ref="G57:L57" si="17">SUM(G56:G56)</f>
        <v>0</v>
      </c>
      <c r="H57" s="19">
        <f t="shared" si="17"/>
        <v>0</v>
      </c>
      <c r="I57" s="19">
        <f t="shared" si="17"/>
        <v>0</v>
      </c>
      <c r="J57" s="19">
        <f t="shared" si="17"/>
        <v>0</v>
      </c>
      <c r="K57" s="19">
        <f t="shared" si="17"/>
        <v>0</v>
      </c>
      <c r="L57" s="19">
        <f t="shared" si="17"/>
        <v>0</v>
      </c>
      <c r="M57" s="112" t="s">
        <v>180</v>
      </c>
      <c r="N57" s="111">
        <v>2</v>
      </c>
      <c r="O57" s="111">
        <v>2</v>
      </c>
      <c r="P57" s="111">
        <v>2</v>
      </c>
      <c r="Q57" s="107"/>
    </row>
    <row r="58" spans="1:17" s="105" customFormat="1" ht="20.7" customHeight="1" x14ac:dyDescent="0.25">
      <c r="A58" s="126" t="s">
        <v>16</v>
      </c>
      <c r="B58" s="128" t="s">
        <v>15</v>
      </c>
      <c r="C58" s="130" t="s">
        <v>19</v>
      </c>
      <c r="D58" s="132" t="s">
        <v>123</v>
      </c>
      <c r="E58" s="140" t="s">
        <v>117</v>
      </c>
      <c r="F58" s="100" t="s">
        <v>26</v>
      </c>
      <c r="G58" s="101">
        <v>2</v>
      </c>
      <c r="H58" s="101"/>
      <c r="I58" s="101"/>
      <c r="J58" s="101"/>
      <c r="K58" s="103"/>
      <c r="L58" s="103"/>
      <c r="M58" s="109" t="s">
        <v>147</v>
      </c>
      <c r="N58" s="111">
        <v>1</v>
      </c>
      <c r="O58" s="111">
        <v>1</v>
      </c>
      <c r="P58" s="111">
        <v>1</v>
      </c>
      <c r="Q58" s="104"/>
    </row>
    <row r="59" spans="1:17" s="108" customFormat="1" ht="19.95" customHeight="1" x14ac:dyDescent="0.25">
      <c r="A59" s="127"/>
      <c r="B59" s="129"/>
      <c r="C59" s="131"/>
      <c r="D59" s="133"/>
      <c r="E59" s="141"/>
      <c r="F59" s="106" t="s">
        <v>9</v>
      </c>
      <c r="G59" s="19">
        <f t="shared" ref="G59:L59" si="18">SUM(G58:G58)</f>
        <v>2</v>
      </c>
      <c r="H59" s="19">
        <f t="shared" si="18"/>
        <v>0</v>
      </c>
      <c r="I59" s="19">
        <f t="shared" si="18"/>
        <v>0</v>
      </c>
      <c r="J59" s="19">
        <f t="shared" si="18"/>
        <v>0</v>
      </c>
      <c r="K59" s="19">
        <f t="shared" si="18"/>
        <v>0</v>
      </c>
      <c r="L59" s="19">
        <f t="shared" si="18"/>
        <v>0</v>
      </c>
      <c r="M59" s="109" t="s">
        <v>148</v>
      </c>
      <c r="N59" s="111">
        <v>1</v>
      </c>
      <c r="O59" s="111">
        <v>2</v>
      </c>
      <c r="P59" s="111">
        <v>2</v>
      </c>
      <c r="Q59" s="107"/>
    </row>
    <row r="60" spans="1:17" s="105" customFormat="1" ht="45.75" customHeight="1" x14ac:dyDescent="0.25">
      <c r="A60" s="126" t="s">
        <v>16</v>
      </c>
      <c r="B60" s="128" t="s">
        <v>15</v>
      </c>
      <c r="C60" s="130" t="s">
        <v>97</v>
      </c>
      <c r="D60" s="132" t="s">
        <v>124</v>
      </c>
      <c r="E60" s="140" t="s">
        <v>117</v>
      </c>
      <c r="F60" s="100" t="s">
        <v>26</v>
      </c>
      <c r="G60" s="101">
        <v>7.5</v>
      </c>
      <c r="H60" s="101"/>
      <c r="I60" s="101">
        <v>8</v>
      </c>
      <c r="J60" s="101"/>
      <c r="K60" s="103">
        <v>9</v>
      </c>
      <c r="L60" s="103"/>
      <c r="M60" s="112" t="s">
        <v>144</v>
      </c>
      <c r="N60" s="111">
        <v>1</v>
      </c>
      <c r="O60" s="111">
        <v>2</v>
      </c>
      <c r="P60" s="111">
        <v>2</v>
      </c>
      <c r="Q60" s="104"/>
    </row>
    <row r="61" spans="1:17" s="108" customFormat="1" ht="49.95" customHeight="1" x14ac:dyDescent="0.25">
      <c r="A61" s="127"/>
      <c r="B61" s="129"/>
      <c r="C61" s="131"/>
      <c r="D61" s="133"/>
      <c r="E61" s="141"/>
      <c r="F61" s="106" t="s">
        <v>9</v>
      </c>
      <c r="G61" s="19">
        <f t="shared" ref="G61:L61" si="19">SUM(G60:G60)</f>
        <v>7.5</v>
      </c>
      <c r="H61" s="19">
        <f t="shared" si="19"/>
        <v>0</v>
      </c>
      <c r="I61" s="19">
        <f t="shared" si="19"/>
        <v>8</v>
      </c>
      <c r="J61" s="19">
        <f t="shared" si="19"/>
        <v>0</v>
      </c>
      <c r="K61" s="19">
        <f t="shared" si="19"/>
        <v>9</v>
      </c>
      <c r="L61" s="19">
        <f t="shared" si="19"/>
        <v>0</v>
      </c>
      <c r="M61" s="112" t="s">
        <v>145</v>
      </c>
      <c r="N61" s="111">
        <v>20</v>
      </c>
      <c r="O61" s="111">
        <v>20</v>
      </c>
      <c r="P61" s="111">
        <v>20</v>
      </c>
      <c r="Q61" s="107"/>
    </row>
    <row r="62" spans="1:17" ht="15" customHeight="1" x14ac:dyDescent="0.25">
      <c r="A62" s="72" t="s">
        <v>16</v>
      </c>
      <c r="B62" s="66" t="s">
        <v>15</v>
      </c>
      <c r="C62" s="139" t="s">
        <v>10</v>
      </c>
      <c r="D62" s="139"/>
      <c r="E62" s="139"/>
      <c r="F62" s="139"/>
      <c r="G62" s="73">
        <f t="shared" ref="G62:L62" si="20">G51+G53+G55+G57+G59+G61</f>
        <v>15.5</v>
      </c>
      <c r="H62" s="73">
        <f t="shared" si="20"/>
        <v>0</v>
      </c>
      <c r="I62" s="73">
        <f t="shared" si="20"/>
        <v>14.1</v>
      </c>
      <c r="J62" s="73">
        <f t="shared" si="20"/>
        <v>0</v>
      </c>
      <c r="K62" s="73">
        <f t="shared" si="20"/>
        <v>15.2</v>
      </c>
      <c r="L62" s="73">
        <f t="shared" si="20"/>
        <v>0</v>
      </c>
      <c r="M62" s="74" t="s">
        <v>21</v>
      </c>
      <c r="N62" s="74" t="s">
        <v>21</v>
      </c>
      <c r="O62" s="74" t="s">
        <v>21</v>
      </c>
      <c r="P62" s="76" t="s">
        <v>21</v>
      </c>
      <c r="Q62" s="3"/>
    </row>
    <row r="63" spans="1:17" ht="12" customHeight="1" x14ac:dyDescent="0.25">
      <c r="A63" s="92" t="s">
        <v>16</v>
      </c>
      <c r="B63" s="93" t="s">
        <v>16</v>
      </c>
      <c r="C63" s="142" t="s">
        <v>125</v>
      </c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3"/>
    </row>
    <row r="64" spans="1:17" s="105" customFormat="1" ht="29.25" customHeight="1" x14ac:dyDescent="0.25">
      <c r="A64" s="144" t="s">
        <v>16</v>
      </c>
      <c r="B64" s="145" t="s">
        <v>16</v>
      </c>
      <c r="C64" s="146" t="s">
        <v>15</v>
      </c>
      <c r="D64" s="147" t="s">
        <v>126</v>
      </c>
      <c r="E64" s="134" t="s">
        <v>117</v>
      </c>
      <c r="F64" s="179" t="s">
        <v>26</v>
      </c>
      <c r="G64" s="158">
        <v>2</v>
      </c>
      <c r="H64" s="158"/>
      <c r="I64" s="158">
        <v>2</v>
      </c>
      <c r="J64" s="158"/>
      <c r="K64" s="158">
        <v>2</v>
      </c>
      <c r="L64" s="158"/>
      <c r="M64" s="110" t="s">
        <v>142</v>
      </c>
      <c r="N64" s="111">
        <v>3</v>
      </c>
      <c r="O64" s="111">
        <v>1</v>
      </c>
      <c r="P64" s="111">
        <v>1</v>
      </c>
      <c r="Q64" s="104"/>
    </row>
    <row r="65" spans="1:17" s="105" customFormat="1" ht="21.9" customHeight="1" x14ac:dyDescent="0.25">
      <c r="A65" s="144"/>
      <c r="B65" s="145"/>
      <c r="C65" s="146"/>
      <c r="D65" s="147"/>
      <c r="E65" s="134"/>
      <c r="F65" s="181"/>
      <c r="G65" s="159"/>
      <c r="H65" s="159"/>
      <c r="I65" s="159"/>
      <c r="J65" s="159"/>
      <c r="K65" s="159"/>
      <c r="L65" s="159"/>
      <c r="M65" s="110" t="s">
        <v>143</v>
      </c>
      <c r="N65" s="111">
        <v>5</v>
      </c>
      <c r="O65" s="111">
        <v>5</v>
      </c>
      <c r="P65" s="111">
        <v>5</v>
      </c>
      <c r="Q65" s="104"/>
    </row>
    <row r="66" spans="1:17" s="108" customFormat="1" ht="21.6" customHeight="1" x14ac:dyDescent="0.25">
      <c r="A66" s="144"/>
      <c r="B66" s="145"/>
      <c r="C66" s="146"/>
      <c r="D66" s="147"/>
      <c r="E66" s="134"/>
      <c r="F66" s="106" t="s">
        <v>9</v>
      </c>
      <c r="G66" s="19">
        <f t="shared" ref="G66:L66" si="21">SUM(G64:G64)</f>
        <v>2</v>
      </c>
      <c r="H66" s="19">
        <f t="shared" si="21"/>
        <v>0</v>
      </c>
      <c r="I66" s="19">
        <f t="shared" si="21"/>
        <v>2</v>
      </c>
      <c r="J66" s="19">
        <f t="shared" si="21"/>
        <v>0</v>
      </c>
      <c r="K66" s="19">
        <f t="shared" si="21"/>
        <v>2</v>
      </c>
      <c r="L66" s="19">
        <f t="shared" si="21"/>
        <v>0</v>
      </c>
      <c r="M66" s="112" t="s">
        <v>56</v>
      </c>
      <c r="N66" s="111">
        <v>1</v>
      </c>
      <c r="O66" s="111">
        <v>1</v>
      </c>
      <c r="P66" s="111">
        <v>1</v>
      </c>
      <c r="Q66" s="107"/>
    </row>
    <row r="67" spans="1:17" s="105" customFormat="1" ht="23.25" customHeight="1" x14ac:dyDescent="0.25">
      <c r="A67" s="126" t="s">
        <v>16</v>
      </c>
      <c r="B67" s="128" t="s">
        <v>16</v>
      </c>
      <c r="C67" s="130" t="s">
        <v>16</v>
      </c>
      <c r="D67" s="132" t="s">
        <v>127</v>
      </c>
      <c r="E67" s="134" t="s">
        <v>117</v>
      </c>
      <c r="F67" s="100" t="s">
        <v>96</v>
      </c>
      <c r="G67" s="101"/>
      <c r="H67" s="101"/>
      <c r="I67" s="101"/>
      <c r="J67" s="101"/>
      <c r="K67" s="103"/>
      <c r="L67" s="103"/>
      <c r="M67" s="112" t="s">
        <v>139</v>
      </c>
      <c r="N67" s="111">
        <v>3</v>
      </c>
      <c r="O67" s="111">
        <v>3</v>
      </c>
      <c r="P67" s="111">
        <v>4</v>
      </c>
      <c r="Q67" s="104"/>
    </row>
    <row r="68" spans="1:17" s="108" customFormat="1" ht="12" customHeight="1" x14ac:dyDescent="0.25">
      <c r="A68" s="127"/>
      <c r="B68" s="129"/>
      <c r="C68" s="131"/>
      <c r="D68" s="133"/>
      <c r="E68" s="134"/>
      <c r="F68" s="106" t="s">
        <v>9</v>
      </c>
      <c r="G68" s="19">
        <f t="shared" ref="G68:L68" si="22">SUM(G67:G67)</f>
        <v>0</v>
      </c>
      <c r="H68" s="19">
        <f t="shared" si="22"/>
        <v>0</v>
      </c>
      <c r="I68" s="19">
        <f t="shared" si="22"/>
        <v>0</v>
      </c>
      <c r="J68" s="19">
        <f t="shared" si="22"/>
        <v>0</v>
      </c>
      <c r="K68" s="19">
        <f t="shared" si="22"/>
        <v>0</v>
      </c>
      <c r="L68" s="19">
        <f t="shared" si="22"/>
        <v>0</v>
      </c>
      <c r="M68" s="112" t="s">
        <v>140</v>
      </c>
      <c r="N68" s="111">
        <v>4</v>
      </c>
      <c r="O68" s="111">
        <v>6</v>
      </c>
      <c r="P68" s="111">
        <v>8</v>
      </c>
      <c r="Q68" s="107"/>
    </row>
    <row r="69" spans="1:17" s="105" customFormat="1" ht="16.5" customHeight="1" x14ac:dyDescent="0.25">
      <c r="A69" s="126" t="s">
        <v>16</v>
      </c>
      <c r="B69" s="128" t="s">
        <v>16</v>
      </c>
      <c r="C69" s="130" t="s">
        <v>17</v>
      </c>
      <c r="D69" s="156" t="s">
        <v>128</v>
      </c>
      <c r="E69" s="134" t="s">
        <v>117</v>
      </c>
      <c r="F69" s="100" t="s">
        <v>26</v>
      </c>
      <c r="G69" s="101"/>
      <c r="H69" s="101"/>
      <c r="I69" s="101"/>
      <c r="J69" s="102"/>
      <c r="K69" s="103"/>
      <c r="L69" s="103"/>
      <c r="M69" s="150" t="s">
        <v>141</v>
      </c>
      <c r="N69" s="137">
        <v>1</v>
      </c>
      <c r="O69" s="137">
        <v>2</v>
      </c>
      <c r="P69" s="137">
        <v>3</v>
      </c>
      <c r="Q69" s="104"/>
    </row>
    <row r="70" spans="1:17" s="108" customFormat="1" ht="16.5" customHeight="1" x14ac:dyDescent="0.25">
      <c r="A70" s="127"/>
      <c r="B70" s="129"/>
      <c r="C70" s="131"/>
      <c r="D70" s="157"/>
      <c r="E70" s="134"/>
      <c r="F70" s="106" t="s">
        <v>9</v>
      </c>
      <c r="G70" s="19">
        <f t="shared" ref="G70:L70" si="23">SUM(G69:G69)</f>
        <v>0</v>
      </c>
      <c r="H70" s="19">
        <f t="shared" si="23"/>
        <v>0</v>
      </c>
      <c r="I70" s="19">
        <f t="shared" si="23"/>
        <v>0</v>
      </c>
      <c r="J70" s="19">
        <f t="shared" si="23"/>
        <v>0</v>
      </c>
      <c r="K70" s="19">
        <f t="shared" si="23"/>
        <v>0</v>
      </c>
      <c r="L70" s="19">
        <f t="shared" si="23"/>
        <v>0</v>
      </c>
      <c r="M70" s="151"/>
      <c r="N70" s="138"/>
      <c r="O70" s="138"/>
      <c r="P70" s="138"/>
      <c r="Q70" s="107"/>
    </row>
    <row r="71" spans="1:17" ht="15" customHeight="1" x14ac:dyDescent="0.25">
      <c r="A71" s="92" t="s">
        <v>16</v>
      </c>
      <c r="B71" s="93" t="s">
        <v>16</v>
      </c>
      <c r="C71" s="139" t="s">
        <v>10</v>
      </c>
      <c r="D71" s="139"/>
      <c r="E71" s="139"/>
      <c r="F71" s="139"/>
      <c r="G71" s="73">
        <f>G66+G68+G70</f>
        <v>2</v>
      </c>
      <c r="H71" s="73">
        <f t="shared" ref="H71:L71" si="24">H66+H68+H70</f>
        <v>0</v>
      </c>
      <c r="I71" s="73">
        <f t="shared" si="24"/>
        <v>2</v>
      </c>
      <c r="J71" s="73">
        <f t="shared" si="24"/>
        <v>0</v>
      </c>
      <c r="K71" s="73">
        <f t="shared" si="24"/>
        <v>2</v>
      </c>
      <c r="L71" s="73">
        <f t="shared" si="24"/>
        <v>0</v>
      </c>
      <c r="M71" s="74" t="s">
        <v>21</v>
      </c>
      <c r="N71" s="74" t="s">
        <v>21</v>
      </c>
      <c r="O71" s="74" t="s">
        <v>21</v>
      </c>
      <c r="P71" s="76" t="s">
        <v>21</v>
      </c>
      <c r="Q71" s="3"/>
    </row>
    <row r="72" spans="1:17" ht="12" customHeight="1" x14ac:dyDescent="0.25">
      <c r="A72" s="92" t="s">
        <v>16</v>
      </c>
      <c r="B72" s="93" t="s">
        <v>17</v>
      </c>
      <c r="C72" s="142" t="s">
        <v>129</v>
      </c>
      <c r="D72" s="143"/>
      <c r="E72" s="143"/>
      <c r="F72" s="143"/>
      <c r="G72" s="143"/>
      <c r="H72" s="143"/>
      <c r="I72" s="143"/>
      <c r="J72" s="143"/>
      <c r="K72" s="143"/>
      <c r="L72" s="143"/>
      <c r="M72" s="143"/>
      <c r="N72" s="143"/>
      <c r="O72" s="143"/>
      <c r="P72" s="143"/>
      <c r="Q72" s="3"/>
    </row>
    <row r="73" spans="1:17" s="105" customFormat="1" ht="19.95" customHeight="1" x14ac:dyDescent="0.25">
      <c r="A73" s="144" t="s">
        <v>16</v>
      </c>
      <c r="B73" s="145" t="s">
        <v>17</v>
      </c>
      <c r="C73" s="146" t="s">
        <v>15</v>
      </c>
      <c r="D73" s="147" t="s">
        <v>130</v>
      </c>
      <c r="E73" s="134" t="s">
        <v>117</v>
      </c>
      <c r="F73" s="179" t="s">
        <v>26</v>
      </c>
      <c r="G73" s="152"/>
      <c r="H73" s="154"/>
      <c r="I73" s="152"/>
      <c r="J73" s="154"/>
      <c r="K73" s="152"/>
      <c r="L73" s="154"/>
      <c r="M73" s="110" t="s">
        <v>137</v>
      </c>
      <c r="N73" s="111">
        <v>1</v>
      </c>
      <c r="O73" s="111">
        <v>0</v>
      </c>
      <c r="P73" s="111">
        <v>0</v>
      </c>
      <c r="Q73" s="104"/>
    </row>
    <row r="74" spans="1:17" s="105" customFormat="1" ht="57.75" customHeight="1" x14ac:dyDescent="0.25">
      <c r="A74" s="144"/>
      <c r="B74" s="145"/>
      <c r="C74" s="146"/>
      <c r="D74" s="147"/>
      <c r="E74" s="134"/>
      <c r="F74" s="180"/>
      <c r="G74" s="153"/>
      <c r="H74" s="155"/>
      <c r="I74" s="153"/>
      <c r="J74" s="155"/>
      <c r="K74" s="153"/>
      <c r="L74" s="155"/>
      <c r="M74" s="110" t="s">
        <v>138</v>
      </c>
      <c r="N74" s="111">
        <v>2</v>
      </c>
      <c r="O74" s="111">
        <v>2</v>
      </c>
      <c r="P74" s="111">
        <v>2</v>
      </c>
      <c r="Q74" s="104"/>
    </row>
    <row r="75" spans="1:17" s="105" customFormat="1" ht="21.75" customHeight="1" x14ac:dyDescent="0.25">
      <c r="A75" s="144"/>
      <c r="B75" s="145"/>
      <c r="C75" s="146"/>
      <c r="D75" s="147"/>
      <c r="E75" s="134"/>
      <c r="F75" s="180"/>
      <c r="G75" s="153"/>
      <c r="H75" s="155"/>
      <c r="I75" s="153"/>
      <c r="J75" s="155"/>
      <c r="K75" s="153"/>
      <c r="L75" s="155"/>
      <c r="M75" s="110" t="s">
        <v>181</v>
      </c>
      <c r="N75" s="111">
        <v>1</v>
      </c>
      <c r="O75" s="111">
        <v>0</v>
      </c>
      <c r="P75" s="111">
        <v>1</v>
      </c>
      <c r="Q75" s="104"/>
    </row>
    <row r="76" spans="1:17" s="108" customFormat="1" ht="24" customHeight="1" x14ac:dyDescent="0.25">
      <c r="A76" s="144"/>
      <c r="B76" s="145"/>
      <c r="C76" s="146"/>
      <c r="D76" s="147"/>
      <c r="E76" s="134"/>
      <c r="F76" s="106" t="s">
        <v>9</v>
      </c>
      <c r="G76" s="19">
        <f t="shared" ref="G76:L76" si="25">SUM(G73:G73)</f>
        <v>0</v>
      </c>
      <c r="H76" s="19">
        <f t="shared" si="25"/>
        <v>0</v>
      </c>
      <c r="I76" s="19">
        <f t="shared" si="25"/>
        <v>0</v>
      </c>
      <c r="J76" s="19">
        <f t="shared" si="25"/>
        <v>0</v>
      </c>
      <c r="K76" s="19">
        <f t="shared" si="25"/>
        <v>0</v>
      </c>
      <c r="L76" s="19">
        <f t="shared" si="25"/>
        <v>0</v>
      </c>
      <c r="M76" s="112" t="s">
        <v>182</v>
      </c>
      <c r="N76" s="111">
        <v>6</v>
      </c>
      <c r="O76" s="111">
        <v>8</v>
      </c>
      <c r="P76" s="111">
        <v>10</v>
      </c>
      <c r="Q76" s="107"/>
    </row>
    <row r="77" spans="1:17" s="105" customFormat="1" ht="11.25" customHeight="1" x14ac:dyDescent="0.25">
      <c r="A77" s="126" t="s">
        <v>16</v>
      </c>
      <c r="B77" s="128" t="s">
        <v>17</v>
      </c>
      <c r="C77" s="130" t="s">
        <v>16</v>
      </c>
      <c r="D77" s="132" t="s">
        <v>131</v>
      </c>
      <c r="E77" s="134" t="s">
        <v>117</v>
      </c>
      <c r="F77" s="100" t="s">
        <v>96</v>
      </c>
      <c r="G77" s="101"/>
      <c r="H77" s="101"/>
      <c r="I77" s="101"/>
      <c r="J77" s="101"/>
      <c r="K77" s="103"/>
      <c r="L77" s="103"/>
      <c r="M77" s="135" t="s">
        <v>136</v>
      </c>
      <c r="N77" s="137">
        <v>1</v>
      </c>
      <c r="O77" s="137">
        <v>2</v>
      </c>
      <c r="P77" s="137">
        <v>2</v>
      </c>
      <c r="Q77" s="104"/>
    </row>
    <row r="78" spans="1:17" s="108" customFormat="1" ht="13.5" customHeight="1" x14ac:dyDescent="0.25">
      <c r="A78" s="127"/>
      <c r="B78" s="129"/>
      <c r="C78" s="131"/>
      <c r="D78" s="133"/>
      <c r="E78" s="134"/>
      <c r="F78" s="106" t="s">
        <v>9</v>
      </c>
      <c r="G78" s="19">
        <f t="shared" ref="G78:L78" si="26">SUM(G77:G77)</f>
        <v>0</v>
      </c>
      <c r="H78" s="19">
        <f t="shared" si="26"/>
        <v>0</v>
      </c>
      <c r="I78" s="19">
        <f t="shared" si="26"/>
        <v>0</v>
      </c>
      <c r="J78" s="19">
        <f t="shared" si="26"/>
        <v>0</v>
      </c>
      <c r="K78" s="19">
        <f t="shared" si="26"/>
        <v>0</v>
      </c>
      <c r="L78" s="19">
        <f t="shared" si="26"/>
        <v>0</v>
      </c>
      <c r="M78" s="136"/>
      <c r="N78" s="138"/>
      <c r="O78" s="138"/>
      <c r="P78" s="138"/>
      <c r="Q78" s="107"/>
    </row>
    <row r="79" spans="1:17" s="105" customFormat="1" ht="11.25" customHeight="1" x14ac:dyDescent="0.25">
      <c r="A79" s="126" t="s">
        <v>16</v>
      </c>
      <c r="B79" s="128" t="s">
        <v>17</v>
      </c>
      <c r="C79" s="130" t="s">
        <v>17</v>
      </c>
      <c r="D79" s="132" t="s">
        <v>203</v>
      </c>
      <c r="E79" s="134" t="s">
        <v>117</v>
      </c>
      <c r="F79" s="100" t="s">
        <v>96</v>
      </c>
      <c r="G79" s="101"/>
      <c r="H79" s="101"/>
      <c r="I79" s="101">
        <v>1</v>
      </c>
      <c r="J79" s="101"/>
      <c r="K79" s="103">
        <v>2</v>
      </c>
      <c r="L79" s="103"/>
      <c r="M79" s="135" t="s">
        <v>204</v>
      </c>
      <c r="N79" s="137">
        <v>0</v>
      </c>
      <c r="O79" s="137">
        <v>2</v>
      </c>
      <c r="P79" s="137">
        <v>3</v>
      </c>
      <c r="Q79" s="104"/>
    </row>
    <row r="80" spans="1:17" s="108" customFormat="1" ht="13.5" customHeight="1" x14ac:dyDescent="0.25">
      <c r="A80" s="127"/>
      <c r="B80" s="129"/>
      <c r="C80" s="131"/>
      <c r="D80" s="133"/>
      <c r="E80" s="134"/>
      <c r="F80" s="106" t="s">
        <v>9</v>
      </c>
      <c r="G80" s="19">
        <f t="shared" ref="G80:L80" si="27">SUM(G79:G79)</f>
        <v>0</v>
      </c>
      <c r="H80" s="19">
        <f t="shared" si="27"/>
        <v>0</v>
      </c>
      <c r="I80" s="19">
        <f t="shared" si="27"/>
        <v>1</v>
      </c>
      <c r="J80" s="19">
        <f t="shared" si="27"/>
        <v>0</v>
      </c>
      <c r="K80" s="19">
        <f t="shared" si="27"/>
        <v>2</v>
      </c>
      <c r="L80" s="19">
        <f t="shared" si="27"/>
        <v>0</v>
      </c>
      <c r="M80" s="136"/>
      <c r="N80" s="138"/>
      <c r="O80" s="138"/>
      <c r="P80" s="138"/>
      <c r="Q80" s="107"/>
    </row>
    <row r="81" spans="1:17" ht="15" customHeight="1" x14ac:dyDescent="0.25">
      <c r="A81" s="92" t="s">
        <v>16</v>
      </c>
      <c r="B81" s="93" t="s">
        <v>17</v>
      </c>
      <c r="C81" s="139" t="s">
        <v>10</v>
      </c>
      <c r="D81" s="139"/>
      <c r="E81" s="139"/>
      <c r="F81" s="139"/>
      <c r="G81" s="73">
        <f>G76+G78+G80</f>
        <v>0</v>
      </c>
      <c r="H81" s="73">
        <f t="shared" ref="H81:L81" si="28">H76+H78+H80</f>
        <v>0</v>
      </c>
      <c r="I81" s="73">
        <f t="shared" si="28"/>
        <v>1</v>
      </c>
      <c r="J81" s="73">
        <f t="shared" si="28"/>
        <v>0</v>
      </c>
      <c r="K81" s="73">
        <f t="shared" si="28"/>
        <v>2</v>
      </c>
      <c r="L81" s="73">
        <f t="shared" si="28"/>
        <v>0</v>
      </c>
      <c r="M81" s="74" t="s">
        <v>21</v>
      </c>
      <c r="N81" s="74" t="s">
        <v>21</v>
      </c>
      <c r="O81" s="74" t="s">
        <v>21</v>
      </c>
      <c r="P81" s="76" t="s">
        <v>21</v>
      </c>
      <c r="Q81" s="3"/>
    </row>
    <row r="82" spans="1:17" ht="12" customHeight="1" x14ac:dyDescent="0.25">
      <c r="A82" s="92" t="s">
        <v>16</v>
      </c>
      <c r="B82" s="93" t="s">
        <v>18</v>
      </c>
      <c r="C82" s="142" t="s">
        <v>132</v>
      </c>
      <c r="D82" s="143"/>
      <c r="E82" s="143"/>
      <c r="F82" s="143"/>
      <c r="G82" s="143"/>
      <c r="H82" s="143"/>
      <c r="I82" s="143"/>
      <c r="J82" s="143"/>
      <c r="K82" s="143"/>
      <c r="L82" s="143"/>
      <c r="M82" s="143"/>
      <c r="N82" s="143"/>
      <c r="O82" s="143"/>
      <c r="P82" s="143"/>
      <c r="Q82" s="3"/>
    </row>
    <row r="83" spans="1:17" s="105" customFormat="1" ht="17.399999999999999" customHeight="1" x14ac:dyDescent="0.25">
      <c r="A83" s="144" t="s">
        <v>16</v>
      </c>
      <c r="B83" s="145" t="s">
        <v>18</v>
      </c>
      <c r="C83" s="146" t="s">
        <v>15</v>
      </c>
      <c r="D83" s="147" t="s">
        <v>133</v>
      </c>
      <c r="E83" s="134" t="s">
        <v>117</v>
      </c>
      <c r="F83" s="100" t="s">
        <v>26</v>
      </c>
      <c r="G83" s="101"/>
      <c r="H83" s="101"/>
      <c r="I83" s="101"/>
      <c r="J83" s="102"/>
      <c r="K83" s="103"/>
      <c r="L83" s="103"/>
      <c r="M83" s="148" t="s">
        <v>135</v>
      </c>
      <c r="N83" s="137">
        <v>1</v>
      </c>
      <c r="O83" s="137">
        <v>1</v>
      </c>
      <c r="P83" s="137">
        <v>1</v>
      </c>
      <c r="Q83" s="104"/>
    </row>
    <row r="84" spans="1:17" s="108" customFormat="1" ht="13.2" customHeight="1" x14ac:dyDescent="0.25">
      <c r="A84" s="144"/>
      <c r="B84" s="145"/>
      <c r="C84" s="146"/>
      <c r="D84" s="147"/>
      <c r="E84" s="134"/>
      <c r="F84" s="106" t="s">
        <v>9</v>
      </c>
      <c r="G84" s="19">
        <f t="shared" ref="G84:L84" si="29">SUM(G83:G83)</f>
        <v>0</v>
      </c>
      <c r="H84" s="19">
        <f t="shared" si="29"/>
        <v>0</v>
      </c>
      <c r="I84" s="19">
        <f t="shared" si="29"/>
        <v>0</v>
      </c>
      <c r="J84" s="19">
        <f t="shared" si="29"/>
        <v>0</v>
      </c>
      <c r="K84" s="19">
        <f t="shared" si="29"/>
        <v>0</v>
      </c>
      <c r="L84" s="19">
        <f t="shared" si="29"/>
        <v>0</v>
      </c>
      <c r="M84" s="149"/>
      <c r="N84" s="138"/>
      <c r="O84" s="138"/>
      <c r="P84" s="138"/>
      <c r="Q84" s="107"/>
    </row>
    <row r="85" spans="1:17" s="105" customFormat="1" ht="10.5" customHeight="1" x14ac:dyDescent="0.25">
      <c r="A85" s="126" t="s">
        <v>16</v>
      </c>
      <c r="B85" s="128" t="s">
        <v>18</v>
      </c>
      <c r="C85" s="130" t="s">
        <v>16</v>
      </c>
      <c r="D85" s="132" t="s">
        <v>183</v>
      </c>
      <c r="E85" s="140" t="s">
        <v>117</v>
      </c>
      <c r="F85" s="100" t="s">
        <v>96</v>
      </c>
      <c r="G85" s="101"/>
      <c r="H85" s="101"/>
      <c r="I85" s="101"/>
      <c r="J85" s="101"/>
      <c r="K85" s="103"/>
      <c r="L85" s="103"/>
      <c r="M85" s="135" t="s">
        <v>134</v>
      </c>
      <c r="N85" s="137">
        <v>2</v>
      </c>
      <c r="O85" s="137">
        <v>3</v>
      </c>
      <c r="P85" s="137">
        <v>3</v>
      </c>
      <c r="Q85" s="104"/>
    </row>
    <row r="86" spans="1:17" s="108" customFormat="1" ht="12.75" customHeight="1" x14ac:dyDescent="0.25">
      <c r="A86" s="127"/>
      <c r="B86" s="129"/>
      <c r="C86" s="131"/>
      <c r="D86" s="133"/>
      <c r="E86" s="141"/>
      <c r="F86" s="106" t="s">
        <v>9</v>
      </c>
      <c r="G86" s="19">
        <f t="shared" ref="G86:L86" si="30">SUM(G85:G85)</f>
        <v>0</v>
      </c>
      <c r="H86" s="19">
        <f t="shared" si="30"/>
        <v>0</v>
      </c>
      <c r="I86" s="19">
        <f t="shared" si="30"/>
        <v>0</v>
      </c>
      <c r="J86" s="19">
        <f t="shared" si="30"/>
        <v>0</v>
      </c>
      <c r="K86" s="19">
        <f t="shared" si="30"/>
        <v>0</v>
      </c>
      <c r="L86" s="19">
        <f t="shared" si="30"/>
        <v>0</v>
      </c>
      <c r="M86" s="136"/>
      <c r="N86" s="138"/>
      <c r="O86" s="138"/>
      <c r="P86" s="138"/>
      <c r="Q86" s="107"/>
    </row>
    <row r="87" spans="1:17" ht="15" customHeight="1" x14ac:dyDescent="0.25">
      <c r="A87" s="92" t="s">
        <v>16</v>
      </c>
      <c r="B87" s="93" t="s">
        <v>18</v>
      </c>
      <c r="C87" s="139" t="s">
        <v>10</v>
      </c>
      <c r="D87" s="139"/>
      <c r="E87" s="139"/>
      <c r="F87" s="139"/>
      <c r="G87" s="73">
        <f>G84+G86</f>
        <v>0</v>
      </c>
      <c r="H87" s="73">
        <f t="shared" ref="H87:L87" si="31">H84+H86</f>
        <v>0</v>
      </c>
      <c r="I87" s="73">
        <f t="shared" si="31"/>
        <v>0</v>
      </c>
      <c r="J87" s="73">
        <f t="shared" si="31"/>
        <v>0</v>
      </c>
      <c r="K87" s="73">
        <f t="shared" si="31"/>
        <v>0</v>
      </c>
      <c r="L87" s="73">
        <f t="shared" si="31"/>
        <v>0</v>
      </c>
      <c r="M87" s="74" t="s">
        <v>21</v>
      </c>
      <c r="N87" s="74" t="s">
        <v>21</v>
      </c>
      <c r="O87" s="74" t="s">
        <v>21</v>
      </c>
      <c r="P87" s="76" t="s">
        <v>21</v>
      </c>
      <c r="Q87" s="3"/>
    </row>
    <row r="88" spans="1:17" ht="15.75" customHeight="1" x14ac:dyDescent="0.25">
      <c r="A88" s="72" t="s">
        <v>16</v>
      </c>
      <c r="B88" s="164" t="s">
        <v>11</v>
      </c>
      <c r="C88" s="164"/>
      <c r="D88" s="164"/>
      <c r="E88" s="164"/>
      <c r="F88" s="164"/>
      <c r="G88" s="77">
        <f t="shared" ref="G88:L88" si="32">SUM(G62+G71+G81+G87)</f>
        <v>17.5</v>
      </c>
      <c r="H88" s="77">
        <f t="shared" si="32"/>
        <v>0</v>
      </c>
      <c r="I88" s="77">
        <f t="shared" si="32"/>
        <v>17.100000000000001</v>
      </c>
      <c r="J88" s="77">
        <f t="shared" si="32"/>
        <v>0</v>
      </c>
      <c r="K88" s="77">
        <f t="shared" si="32"/>
        <v>19.2</v>
      </c>
      <c r="L88" s="77">
        <f t="shared" si="32"/>
        <v>0</v>
      </c>
      <c r="M88" s="78" t="s">
        <v>21</v>
      </c>
      <c r="N88" s="78" t="s">
        <v>21</v>
      </c>
      <c r="O88" s="78" t="s">
        <v>21</v>
      </c>
      <c r="P88" s="78" t="s">
        <v>21</v>
      </c>
      <c r="Q88" s="3"/>
    </row>
    <row r="89" spans="1:17" ht="15.75" customHeight="1" x14ac:dyDescent="0.25">
      <c r="A89" s="176" t="s">
        <v>12</v>
      </c>
      <c r="B89" s="176"/>
      <c r="C89" s="176"/>
      <c r="D89" s="176"/>
      <c r="E89" s="176"/>
      <c r="F89" s="176"/>
      <c r="G89" s="79">
        <f t="shared" ref="G89:L89" si="33">SUM(G47+G88)</f>
        <v>2317.7000000000003</v>
      </c>
      <c r="H89" s="79">
        <f t="shared" si="33"/>
        <v>1561.8</v>
      </c>
      <c r="I89" s="79">
        <f t="shared" si="33"/>
        <v>2295.4</v>
      </c>
      <c r="J89" s="79">
        <f t="shared" si="33"/>
        <v>1564.2</v>
      </c>
      <c r="K89" s="79">
        <f t="shared" si="33"/>
        <v>2306.6</v>
      </c>
      <c r="L89" s="79">
        <f t="shared" si="33"/>
        <v>1568.6999999999998</v>
      </c>
      <c r="M89" s="80" t="s">
        <v>21</v>
      </c>
      <c r="N89" s="80" t="s">
        <v>21</v>
      </c>
      <c r="O89" s="80" t="s">
        <v>21</v>
      </c>
      <c r="P89" s="80" t="s">
        <v>21</v>
      </c>
      <c r="Q89" s="3"/>
    </row>
    <row r="90" spans="1:17" ht="13.5" customHeight="1" x14ac:dyDescent="0.25">
      <c r="A90" s="6"/>
      <c r="B90" s="6"/>
      <c r="C90" s="13"/>
      <c r="D90" s="13"/>
      <c r="E90" s="13"/>
      <c r="F90" s="13"/>
      <c r="G90" s="82"/>
      <c r="H90" s="82"/>
      <c r="I90" s="82"/>
      <c r="J90" s="82"/>
      <c r="K90" s="82"/>
      <c r="L90" s="82"/>
      <c r="M90" s="14"/>
      <c r="N90" s="7"/>
      <c r="O90" s="7"/>
      <c r="P90" s="7"/>
      <c r="Q90" s="3"/>
    </row>
    <row r="91" spans="1:17" ht="13.5" customHeight="1" x14ac:dyDescent="0.25">
      <c r="A91" s="3"/>
      <c r="B91" s="3"/>
      <c r="C91" s="3"/>
      <c r="D91" s="9"/>
      <c r="E91" s="10"/>
      <c r="F91" s="3"/>
      <c r="G91" s="83"/>
      <c r="H91" s="83"/>
      <c r="I91" s="83"/>
      <c r="J91" s="83"/>
      <c r="K91" s="83"/>
      <c r="L91" s="83"/>
      <c r="M91" s="5"/>
      <c r="N91" s="3"/>
      <c r="O91" s="3"/>
      <c r="P91" s="3"/>
      <c r="Q91" s="3"/>
    </row>
    <row r="92" spans="1:17" ht="10.199999999999999" x14ac:dyDescent="0.25">
      <c r="A92" s="173" t="s">
        <v>22</v>
      </c>
      <c r="B92" s="174"/>
      <c r="C92" s="172" t="s">
        <v>52</v>
      </c>
      <c r="D92" s="172"/>
      <c r="E92" s="172"/>
      <c r="F92" s="63" t="s">
        <v>26</v>
      </c>
      <c r="G92" s="87">
        <f t="shared" ref="G92:L92" si="34">G15+G17+G21+G29+G33+G35+G37+G43+G50+G52+G54+G56+G58+G60+G64+G67+G69+G73+G77+G83+G85+G23+G26+G39</f>
        <v>2101.7000000000003</v>
      </c>
      <c r="H92" s="87">
        <f t="shared" si="34"/>
        <v>1457</v>
      </c>
      <c r="I92" s="87">
        <f t="shared" si="34"/>
        <v>2110.1999999999998</v>
      </c>
      <c r="J92" s="87">
        <f t="shared" si="34"/>
        <v>1459.2</v>
      </c>
      <c r="K92" s="87">
        <f t="shared" si="34"/>
        <v>2117.3000000000002</v>
      </c>
      <c r="L92" s="87">
        <f t="shared" si="34"/>
        <v>1463.4</v>
      </c>
      <c r="M92" s="15"/>
      <c r="N92" s="16"/>
      <c r="O92" s="16"/>
      <c r="P92" s="16"/>
      <c r="Q92" s="5"/>
    </row>
    <row r="93" spans="1:17" ht="10.199999999999999" x14ac:dyDescent="0.25">
      <c r="A93" s="174"/>
      <c r="B93" s="174"/>
      <c r="C93" s="172" t="s">
        <v>53</v>
      </c>
      <c r="D93" s="172"/>
      <c r="E93" s="172"/>
      <c r="F93" s="63" t="s">
        <v>28</v>
      </c>
      <c r="G93" s="17">
        <f t="shared" ref="G93:L93" si="35">G44+G30</f>
        <v>30.8</v>
      </c>
      <c r="H93" s="17">
        <f t="shared" si="35"/>
        <v>5.5</v>
      </c>
      <c r="I93" s="17">
        <f t="shared" si="35"/>
        <v>42</v>
      </c>
      <c r="J93" s="17">
        <f t="shared" si="35"/>
        <v>5.5</v>
      </c>
      <c r="K93" s="17">
        <f t="shared" si="35"/>
        <v>43</v>
      </c>
      <c r="L93" s="17">
        <f t="shared" si="35"/>
        <v>5.6</v>
      </c>
      <c r="M93" s="15"/>
      <c r="N93" s="16"/>
      <c r="O93" s="16"/>
      <c r="P93" s="16"/>
      <c r="Q93" s="5"/>
    </row>
    <row r="94" spans="1:17" ht="10.199999999999999" x14ac:dyDescent="0.25">
      <c r="A94" s="174"/>
      <c r="B94" s="174"/>
      <c r="C94" s="172" t="s">
        <v>54</v>
      </c>
      <c r="D94" s="172"/>
      <c r="E94" s="172"/>
      <c r="F94" s="63" t="s">
        <v>27</v>
      </c>
      <c r="G94" s="17">
        <f t="shared" ref="G94:L94" si="36">G18+G31+G27+G24</f>
        <v>185.2</v>
      </c>
      <c r="H94" s="17">
        <f t="shared" si="36"/>
        <v>99.3</v>
      </c>
      <c r="I94" s="17">
        <f t="shared" si="36"/>
        <v>142.19999999999999</v>
      </c>
      <c r="J94" s="17">
        <f t="shared" si="36"/>
        <v>99.5</v>
      </c>
      <c r="K94" s="17">
        <f t="shared" si="36"/>
        <v>144.29999999999998</v>
      </c>
      <c r="L94" s="17">
        <f t="shared" si="36"/>
        <v>99.7</v>
      </c>
      <c r="M94" s="15"/>
      <c r="N94" s="16"/>
      <c r="O94" s="16"/>
      <c r="P94" s="16"/>
      <c r="Q94" s="5"/>
    </row>
    <row r="95" spans="1:17" s="8" customFormat="1" ht="10.199999999999999" x14ac:dyDescent="0.25">
      <c r="A95" s="174"/>
      <c r="B95" s="174"/>
      <c r="C95" s="175"/>
      <c r="D95" s="175"/>
      <c r="E95" s="175"/>
      <c r="F95" s="175"/>
      <c r="G95" s="64">
        <f>SUM(G92:G94)</f>
        <v>2317.7000000000003</v>
      </c>
      <c r="H95" s="64">
        <f t="shared" ref="H95:L95" si="37">SUM(H92:H94)</f>
        <v>1561.8</v>
      </c>
      <c r="I95" s="64">
        <f t="shared" si="37"/>
        <v>2294.3999999999996</v>
      </c>
      <c r="J95" s="64">
        <f t="shared" si="37"/>
        <v>1564.2</v>
      </c>
      <c r="K95" s="64">
        <f t="shared" si="37"/>
        <v>2304.6000000000004</v>
      </c>
      <c r="L95" s="64">
        <f t="shared" si="37"/>
        <v>1568.7</v>
      </c>
      <c r="M95" s="15"/>
      <c r="N95" s="16"/>
      <c r="O95" s="16"/>
      <c r="P95" s="16"/>
    </row>
    <row r="96" spans="1:17" s="8" customFormat="1" x14ac:dyDescent="0.25">
      <c r="A96" s="1"/>
      <c r="B96" s="1"/>
      <c r="C96" s="1"/>
      <c r="D96" s="11"/>
      <c r="E96" s="12"/>
      <c r="F96" s="1"/>
      <c r="G96" s="12"/>
      <c r="H96" s="12"/>
      <c r="I96" s="12"/>
      <c r="J96" s="12"/>
      <c r="K96" s="12"/>
      <c r="L96" s="12"/>
      <c r="M96" s="1"/>
      <c r="N96" s="1"/>
      <c r="O96" s="1"/>
      <c r="P96" s="1"/>
    </row>
    <row r="97" spans="1:26" x14ac:dyDescent="0.25">
      <c r="E97" s="12"/>
      <c r="G97" s="12"/>
      <c r="H97" s="12"/>
      <c r="I97" s="12"/>
      <c r="J97" s="12"/>
      <c r="K97" s="12"/>
      <c r="L97" s="12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s="16" customFormat="1" ht="11.25" customHeight="1" x14ac:dyDescent="0.25">
      <c r="A98" s="1"/>
      <c r="B98" s="1"/>
      <c r="C98" s="1"/>
      <c r="D98" s="11"/>
      <c r="E98" s="12"/>
      <c r="F98" s="1"/>
      <c r="G98" s="12"/>
      <c r="H98" s="12"/>
      <c r="I98" s="12"/>
      <c r="J98" s="12"/>
      <c r="K98" s="12"/>
      <c r="L98" s="12"/>
      <c r="M98" s="1"/>
      <c r="N98" s="1"/>
      <c r="O98" s="1"/>
      <c r="P98" s="1"/>
    </row>
    <row r="99" spans="1:26" s="16" customFormat="1" ht="13.5" customHeight="1" x14ac:dyDescent="0.25">
      <c r="A99" s="1"/>
      <c r="B99" s="1"/>
      <c r="C99" s="1"/>
      <c r="D99" s="11"/>
      <c r="E99" s="12"/>
      <c r="F99" s="1"/>
      <c r="G99" s="12"/>
      <c r="H99" s="12"/>
      <c r="I99" s="12"/>
      <c r="J99" s="12"/>
      <c r="K99" s="12"/>
      <c r="L99" s="12"/>
      <c r="M99" s="1"/>
      <c r="N99" s="1"/>
      <c r="O99" s="1"/>
      <c r="P99" s="1"/>
    </row>
    <row r="100" spans="1:26" s="16" customFormat="1" ht="11.25" customHeight="1" x14ac:dyDescent="0.25">
      <c r="A100" s="1"/>
      <c r="B100" s="1"/>
      <c r="C100" s="1"/>
      <c r="D100" s="11"/>
      <c r="E100" s="12"/>
      <c r="F100" s="1"/>
      <c r="G100" s="12"/>
      <c r="H100" s="12"/>
      <c r="I100" s="12"/>
      <c r="J100" s="12"/>
      <c r="K100" s="12"/>
      <c r="L100" s="12"/>
      <c r="M100" s="1"/>
      <c r="N100" s="1"/>
      <c r="O100" s="1"/>
      <c r="P100" s="1"/>
    </row>
    <row r="101" spans="1:26" s="16" customFormat="1" x14ac:dyDescent="0.25">
      <c r="A101" s="1"/>
      <c r="B101" s="1"/>
      <c r="C101" s="1"/>
      <c r="D101" s="11"/>
      <c r="E101" s="12"/>
      <c r="F101" s="1"/>
      <c r="G101" s="12"/>
      <c r="H101" s="12"/>
      <c r="I101" s="12"/>
      <c r="J101" s="12"/>
      <c r="K101" s="12"/>
      <c r="L101" s="12"/>
      <c r="M101" s="1"/>
      <c r="N101" s="1"/>
      <c r="O101" s="1"/>
      <c r="P101" s="1"/>
    </row>
    <row r="102" spans="1:26" x14ac:dyDescent="0.25">
      <c r="E102" s="12"/>
      <c r="G102" s="12"/>
      <c r="H102" s="12"/>
      <c r="I102" s="12"/>
      <c r="J102" s="12"/>
      <c r="K102" s="12"/>
      <c r="L102" s="12"/>
    </row>
    <row r="103" spans="1:26" x14ac:dyDescent="0.25">
      <c r="E103" s="12"/>
      <c r="G103" s="12"/>
      <c r="H103" s="12"/>
      <c r="I103" s="12"/>
      <c r="J103" s="12"/>
      <c r="K103" s="12"/>
      <c r="L103" s="12"/>
    </row>
    <row r="104" spans="1:26" x14ac:dyDescent="0.25">
      <c r="E104" s="12"/>
      <c r="G104" s="12"/>
      <c r="H104" s="12"/>
      <c r="I104" s="12"/>
      <c r="J104" s="12"/>
      <c r="K104" s="12"/>
      <c r="L104" s="12"/>
    </row>
    <row r="105" spans="1:26" x14ac:dyDescent="0.25">
      <c r="E105" s="12"/>
      <c r="G105" s="12"/>
      <c r="H105" s="12"/>
      <c r="I105" s="12"/>
      <c r="J105" s="12"/>
      <c r="K105" s="12"/>
      <c r="L105" s="12"/>
    </row>
    <row r="106" spans="1:26" x14ac:dyDescent="0.25">
      <c r="E106" s="12"/>
      <c r="G106" s="12"/>
      <c r="H106" s="12"/>
      <c r="I106" s="12"/>
      <c r="J106" s="12"/>
      <c r="K106" s="12"/>
      <c r="L106" s="12"/>
    </row>
  </sheetData>
  <mergeCells count="271">
    <mergeCell ref="B21:B22"/>
    <mergeCell ref="C17:C20"/>
    <mergeCell ref="A21:A22"/>
    <mergeCell ref="D21:D22"/>
    <mergeCell ref="C21:C22"/>
    <mergeCell ref="I9:I10"/>
    <mergeCell ref="M21:M22"/>
    <mergeCell ref="A12:P12"/>
    <mergeCell ref="B13:P13"/>
    <mergeCell ref="B8:B10"/>
    <mergeCell ref="K8:L8"/>
    <mergeCell ref="G8:H8"/>
    <mergeCell ref="E21:E22"/>
    <mergeCell ref="N21:N22"/>
    <mergeCell ref="O21:O22"/>
    <mergeCell ref="K64:K65"/>
    <mergeCell ref="L64:L65"/>
    <mergeCell ref="A23:A25"/>
    <mergeCell ref="B23:B25"/>
    <mergeCell ref="C23:C25"/>
    <mergeCell ref="D23:D25"/>
    <mergeCell ref="E23:E25"/>
    <mergeCell ref="A26:A28"/>
    <mergeCell ref="B26:B28"/>
    <mergeCell ref="C26:C28"/>
    <mergeCell ref="D26:D28"/>
    <mergeCell ref="E26:E28"/>
    <mergeCell ref="A29:A32"/>
    <mergeCell ref="C29:C32"/>
    <mergeCell ref="A33:A34"/>
    <mergeCell ref="A43:A45"/>
    <mergeCell ref="B33:B34"/>
    <mergeCell ref="A35:A36"/>
    <mergeCell ref="B35:B36"/>
    <mergeCell ref="C35:C36"/>
    <mergeCell ref="D35:D36"/>
    <mergeCell ref="E35:E36"/>
    <mergeCell ref="B60:B61"/>
    <mergeCell ref="C60:C61"/>
    <mergeCell ref="O15:O16"/>
    <mergeCell ref="P15:P16"/>
    <mergeCell ref="A17:A20"/>
    <mergeCell ref="B17:B20"/>
    <mergeCell ref="M17:M20"/>
    <mergeCell ref="N17:N20"/>
    <mergeCell ref="O17:O20"/>
    <mergeCell ref="P17:P20"/>
    <mergeCell ref="B15:B16"/>
    <mergeCell ref="M15:M16"/>
    <mergeCell ref="L19:L20"/>
    <mergeCell ref="G19:G20"/>
    <mergeCell ref="K19:K20"/>
    <mergeCell ref="E17:E20"/>
    <mergeCell ref="F19:F20"/>
    <mergeCell ref="J19:J20"/>
    <mergeCell ref="E15:E16"/>
    <mergeCell ref="C15:C16"/>
    <mergeCell ref="D15:D16"/>
    <mergeCell ref="A15:A16"/>
    <mergeCell ref="D17:D20"/>
    <mergeCell ref="H19:H20"/>
    <mergeCell ref="I19:I20"/>
    <mergeCell ref="P21:P22"/>
    <mergeCell ref="N15:N16"/>
    <mergeCell ref="C33:C34"/>
    <mergeCell ref="D33:D34"/>
    <mergeCell ref="E33:E34"/>
    <mergeCell ref="M33:M34"/>
    <mergeCell ref="E37:E38"/>
    <mergeCell ref="E29:E32"/>
    <mergeCell ref="C46:F46"/>
    <mergeCell ref="C37:C38"/>
    <mergeCell ref="C41:F41"/>
    <mergeCell ref="M37:M38"/>
    <mergeCell ref="C42:P42"/>
    <mergeCell ref="N33:N34"/>
    <mergeCell ref="O33:O34"/>
    <mergeCell ref="P33:P34"/>
    <mergeCell ref="N37:N38"/>
    <mergeCell ref="O37:O38"/>
    <mergeCell ref="P37:P38"/>
    <mergeCell ref="D37:D38"/>
    <mergeCell ref="N35:N36"/>
    <mergeCell ref="O35:O36"/>
    <mergeCell ref="P35:P36"/>
    <mergeCell ref="N39:N40"/>
    <mergeCell ref="M23:M25"/>
    <mergeCell ref="N23:N25"/>
    <mergeCell ref="O23:O25"/>
    <mergeCell ref="P23:P25"/>
    <mergeCell ref="M26:M28"/>
    <mergeCell ref="N26:N28"/>
    <mergeCell ref="O26:O28"/>
    <mergeCell ref="P26:P28"/>
    <mergeCell ref="B29:B32"/>
    <mergeCell ref="D29:D32"/>
    <mergeCell ref="M29:M32"/>
    <mergeCell ref="N29:N32"/>
    <mergeCell ref="O29:O32"/>
    <mergeCell ref="P29:P32"/>
    <mergeCell ref="M1:P1"/>
    <mergeCell ref="C14:P14"/>
    <mergeCell ref="I8:J8"/>
    <mergeCell ref="F8:F10"/>
    <mergeCell ref="G9:G10"/>
    <mergeCell ref="A2:P2"/>
    <mergeCell ref="A3:P3"/>
    <mergeCell ref="A4:P4"/>
    <mergeCell ref="A5:P5"/>
    <mergeCell ref="N9:P9"/>
    <mergeCell ref="M8:P8"/>
    <mergeCell ref="M9:M10"/>
    <mergeCell ref="A8:A10"/>
    <mergeCell ref="E8:E10"/>
    <mergeCell ref="A11:P11"/>
    <mergeCell ref="A6:P6"/>
    <mergeCell ref="D8:D10"/>
    <mergeCell ref="C8:C10"/>
    <mergeCell ref="K9:K10"/>
    <mergeCell ref="A7:P7"/>
    <mergeCell ref="H9:H10"/>
    <mergeCell ref="J9:J10"/>
    <mergeCell ref="L9:L10"/>
    <mergeCell ref="C93:E93"/>
    <mergeCell ref="B88:F88"/>
    <mergeCell ref="A92:B95"/>
    <mergeCell ref="C92:E92"/>
    <mergeCell ref="C94:E94"/>
    <mergeCell ref="C95:F95"/>
    <mergeCell ref="A89:F89"/>
    <mergeCell ref="B43:B45"/>
    <mergeCell ref="D43:D45"/>
    <mergeCell ref="C43:C45"/>
    <mergeCell ref="F73:F75"/>
    <mergeCell ref="F64:F65"/>
    <mergeCell ref="E43:E45"/>
    <mergeCell ref="B50:B51"/>
    <mergeCell ref="C50:C51"/>
    <mergeCell ref="D50:D51"/>
    <mergeCell ref="E50:E51"/>
    <mergeCell ref="A52:A53"/>
    <mergeCell ref="B52:B53"/>
    <mergeCell ref="C49:P49"/>
    <mergeCell ref="A50:A51"/>
    <mergeCell ref="N52:N53"/>
    <mergeCell ref="O52:O53"/>
    <mergeCell ref="P52:P53"/>
    <mergeCell ref="M35:M36"/>
    <mergeCell ref="B47:F47"/>
    <mergeCell ref="B48:P48"/>
    <mergeCell ref="B37:B38"/>
    <mergeCell ref="A37:A38"/>
    <mergeCell ref="O39:O40"/>
    <mergeCell ref="P39:P40"/>
    <mergeCell ref="M50:M51"/>
    <mergeCell ref="N50:N51"/>
    <mergeCell ref="O50:O51"/>
    <mergeCell ref="P50:P51"/>
    <mergeCell ref="M43:M44"/>
    <mergeCell ref="N43:N44"/>
    <mergeCell ref="O43:O44"/>
    <mergeCell ref="P43:P44"/>
    <mergeCell ref="A39:A40"/>
    <mergeCell ref="B39:B40"/>
    <mergeCell ref="C39:C40"/>
    <mergeCell ref="D39:D40"/>
    <mergeCell ref="E39:E40"/>
    <mergeCell ref="M39:M40"/>
    <mergeCell ref="C54:C55"/>
    <mergeCell ref="M54:M55"/>
    <mergeCell ref="M52:M53"/>
    <mergeCell ref="A56:A57"/>
    <mergeCell ref="B56:B57"/>
    <mergeCell ref="C56:C57"/>
    <mergeCell ref="D56:D57"/>
    <mergeCell ref="E56:E57"/>
    <mergeCell ref="D54:D55"/>
    <mergeCell ref="E54:E55"/>
    <mergeCell ref="D52:D53"/>
    <mergeCell ref="E52:E53"/>
    <mergeCell ref="C52:C53"/>
    <mergeCell ref="N54:N55"/>
    <mergeCell ref="O54:O55"/>
    <mergeCell ref="P54:P55"/>
    <mergeCell ref="C63:P63"/>
    <mergeCell ref="A64:A66"/>
    <mergeCell ref="B64:B66"/>
    <mergeCell ref="C64:C66"/>
    <mergeCell ref="D64:D66"/>
    <mergeCell ref="E64:E66"/>
    <mergeCell ref="G64:G65"/>
    <mergeCell ref="H64:H65"/>
    <mergeCell ref="I64:I65"/>
    <mergeCell ref="J64:J65"/>
    <mergeCell ref="C62:F62"/>
    <mergeCell ref="A58:A59"/>
    <mergeCell ref="B58:B59"/>
    <mergeCell ref="C58:C59"/>
    <mergeCell ref="D58:D59"/>
    <mergeCell ref="E58:E59"/>
    <mergeCell ref="A60:A61"/>
    <mergeCell ref="D60:D61"/>
    <mergeCell ref="E60:E61"/>
    <mergeCell ref="A54:A55"/>
    <mergeCell ref="B54:B55"/>
    <mergeCell ref="A67:A68"/>
    <mergeCell ref="B67:B68"/>
    <mergeCell ref="C67:C68"/>
    <mergeCell ref="D67:D68"/>
    <mergeCell ref="E67:E68"/>
    <mergeCell ref="A69:A70"/>
    <mergeCell ref="B69:B70"/>
    <mergeCell ref="C69:C70"/>
    <mergeCell ref="D69:D70"/>
    <mergeCell ref="E69:E70"/>
    <mergeCell ref="M69:M70"/>
    <mergeCell ref="N69:N70"/>
    <mergeCell ref="O69:O70"/>
    <mergeCell ref="P69:P70"/>
    <mergeCell ref="G73:G75"/>
    <mergeCell ref="H73:H75"/>
    <mergeCell ref="I73:I75"/>
    <mergeCell ref="J73:J75"/>
    <mergeCell ref="K73:K75"/>
    <mergeCell ref="L73:L75"/>
    <mergeCell ref="C71:F71"/>
    <mergeCell ref="C72:P72"/>
    <mergeCell ref="A73:A76"/>
    <mergeCell ref="B73:B76"/>
    <mergeCell ref="C73:C76"/>
    <mergeCell ref="D73:D76"/>
    <mergeCell ref="E73:E76"/>
    <mergeCell ref="A77:A78"/>
    <mergeCell ref="B77:B78"/>
    <mergeCell ref="C77:C78"/>
    <mergeCell ref="D77:D78"/>
    <mergeCell ref="E77:E78"/>
    <mergeCell ref="M77:M78"/>
    <mergeCell ref="N77:N78"/>
    <mergeCell ref="O77:O78"/>
    <mergeCell ref="P77:P78"/>
    <mergeCell ref="P85:P86"/>
    <mergeCell ref="C81:F81"/>
    <mergeCell ref="C82:P82"/>
    <mergeCell ref="A83:A84"/>
    <mergeCell ref="B83:B84"/>
    <mergeCell ref="C83:C84"/>
    <mergeCell ref="D83:D84"/>
    <mergeCell ref="E83:E84"/>
    <mergeCell ref="M83:M84"/>
    <mergeCell ref="N83:N84"/>
    <mergeCell ref="O83:O84"/>
    <mergeCell ref="P83:P84"/>
    <mergeCell ref="C87:F87"/>
    <mergeCell ref="A85:A86"/>
    <mergeCell ref="B85:B86"/>
    <mergeCell ref="C85:C86"/>
    <mergeCell ref="D85:D86"/>
    <mergeCell ref="E85:E86"/>
    <mergeCell ref="M85:M86"/>
    <mergeCell ref="N85:N86"/>
    <mergeCell ref="O85:O86"/>
    <mergeCell ref="A79:A80"/>
    <mergeCell ref="B79:B80"/>
    <mergeCell ref="C79:C80"/>
    <mergeCell ref="D79:D80"/>
    <mergeCell ref="E79:E80"/>
    <mergeCell ref="M79:M80"/>
    <mergeCell ref="N79:N80"/>
    <mergeCell ref="O79:O80"/>
    <mergeCell ref="P79:P80"/>
  </mergeCells>
  <phoneticPr fontId="0" type="noConversion"/>
  <conditionalFormatting sqref="M9:M10 A3:P3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41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3"/>
  <sheetViews>
    <sheetView topLeftCell="A7" zoomScale="85" zoomScaleNormal="85" workbookViewId="0">
      <selection activeCell="E47" sqref="E47"/>
    </sheetView>
  </sheetViews>
  <sheetFormatPr defaultColWidth="9.109375" defaultRowHeight="13.2" x14ac:dyDescent="0.25"/>
  <cols>
    <col min="1" max="1" width="9.109375" style="21" customWidth="1"/>
    <col min="2" max="2" width="8.6640625" style="21" customWidth="1"/>
    <col min="3" max="3" width="9.88671875" style="21" customWidth="1"/>
    <col min="4" max="4" width="8.6640625" style="21" customWidth="1"/>
    <col min="5" max="5" width="60.109375" style="21" customWidth="1"/>
    <col min="6" max="6" width="10.33203125" style="21" customWidth="1"/>
    <col min="7" max="7" width="8.33203125" style="21" customWidth="1"/>
    <col min="8" max="9" width="9" style="21" customWidth="1"/>
    <col min="10" max="16384" width="9.109375" style="21"/>
  </cols>
  <sheetData>
    <row r="1" spans="1:11" x14ac:dyDescent="0.25">
      <c r="A1" s="41"/>
      <c r="B1" s="41"/>
      <c r="C1" s="41"/>
      <c r="D1" s="41"/>
      <c r="E1" s="41"/>
      <c r="F1" s="225"/>
      <c r="G1" s="225"/>
      <c r="H1" s="225"/>
      <c r="I1" s="225"/>
      <c r="J1" s="42"/>
      <c r="K1" s="42"/>
    </row>
    <row r="2" spans="1:11" x14ac:dyDescent="0.25">
      <c r="A2" s="226" t="s">
        <v>57</v>
      </c>
      <c r="B2" s="226"/>
      <c r="C2" s="226"/>
      <c r="D2" s="226"/>
      <c r="E2" s="226"/>
      <c r="F2" s="226"/>
      <c r="G2" s="226"/>
      <c r="H2" s="226"/>
      <c r="I2" s="226"/>
    </row>
    <row r="3" spans="1:11" x14ac:dyDescent="0.25">
      <c r="A3" s="227" t="s">
        <v>58</v>
      </c>
      <c r="B3" s="227"/>
      <c r="C3" s="227"/>
      <c r="D3" s="227"/>
      <c r="E3" s="227"/>
      <c r="F3" s="227"/>
      <c r="G3" s="227"/>
      <c r="H3" s="227"/>
      <c r="I3" s="227"/>
    </row>
    <row r="4" spans="1:11" x14ac:dyDescent="0.25">
      <c r="A4" s="228" t="s">
        <v>59</v>
      </c>
      <c r="B4" s="229"/>
      <c r="C4" s="229"/>
      <c r="D4" s="229"/>
      <c r="E4" s="229"/>
      <c r="F4" s="229"/>
      <c r="G4" s="229"/>
      <c r="H4" s="229"/>
      <c r="I4" s="229"/>
    </row>
    <row r="5" spans="1:11" s="43" customFormat="1" ht="15.6" x14ac:dyDescent="0.3">
      <c r="A5" s="230"/>
      <c r="B5" s="230"/>
      <c r="C5" s="230"/>
      <c r="D5" s="230"/>
      <c r="E5" s="230"/>
      <c r="F5" s="230"/>
      <c r="G5" s="230"/>
      <c r="H5" s="230"/>
      <c r="I5" s="230"/>
    </row>
    <row r="6" spans="1:11" s="44" customFormat="1" ht="30.6" x14ac:dyDescent="0.2">
      <c r="A6" s="69" t="s">
        <v>60</v>
      </c>
      <c r="B6" s="69" t="s">
        <v>61</v>
      </c>
      <c r="C6" s="69" t="s">
        <v>0</v>
      </c>
      <c r="D6" s="69" t="s">
        <v>1</v>
      </c>
      <c r="E6" s="69" t="s">
        <v>62</v>
      </c>
      <c r="F6" s="69" t="s">
        <v>63</v>
      </c>
      <c r="G6" s="69" t="s">
        <v>108</v>
      </c>
      <c r="H6" s="69" t="s">
        <v>111</v>
      </c>
      <c r="I6" s="69" t="s">
        <v>194</v>
      </c>
    </row>
    <row r="7" spans="1:11" s="45" customFormat="1" x14ac:dyDescent="0.25">
      <c r="A7" s="46">
        <v>2</v>
      </c>
      <c r="B7" s="46"/>
      <c r="C7" s="46"/>
      <c r="D7" s="46"/>
      <c r="E7" s="61" t="s">
        <v>75</v>
      </c>
      <c r="F7" s="67" t="s">
        <v>64</v>
      </c>
      <c r="G7" s="59">
        <v>59</v>
      </c>
      <c r="H7" s="59">
        <v>58</v>
      </c>
      <c r="I7" s="59">
        <v>58</v>
      </c>
    </row>
    <row r="8" spans="1:11" s="45" customFormat="1" x14ac:dyDescent="0.25">
      <c r="A8" s="46">
        <v>2</v>
      </c>
      <c r="B8" s="46"/>
      <c r="C8" s="46"/>
      <c r="D8" s="46"/>
      <c r="E8" s="60" t="s">
        <v>76</v>
      </c>
      <c r="F8" s="67" t="s">
        <v>65</v>
      </c>
      <c r="G8" s="59">
        <v>16.5</v>
      </c>
      <c r="H8" s="59">
        <v>16</v>
      </c>
      <c r="I8" s="59">
        <v>16</v>
      </c>
    </row>
    <row r="9" spans="1:11" s="45" customFormat="1" x14ac:dyDescent="0.25">
      <c r="A9" s="46">
        <v>2</v>
      </c>
      <c r="B9" s="46">
        <v>3</v>
      </c>
      <c r="C9" s="46">
        <v>1</v>
      </c>
      <c r="D9" s="46"/>
      <c r="E9" s="61" t="s">
        <v>77</v>
      </c>
      <c r="F9" s="67" t="s">
        <v>66</v>
      </c>
      <c r="G9" s="59">
        <v>12.5</v>
      </c>
      <c r="H9" s="59">
        <v>12</v>
      </c>
      <c r="I9" s="59">
        <v>11.5</v>
      </c>
    </row>
    <row r="10" spans="1:11" s="45" customFormat="1" x14ac:dyDescent="0.25">
      <c r="A10" s="46">
        <v>2</v>
      </c>
      <c r="B10" s="46">
        <v>3</v>
      </c>
      <c r="C10" s="46">
        <v>1</v>
      </c>
      <c r="D10" s="46"/>
      <c r="E10" s="61" t="s">
        <v>78</v>
      </c>
      <c r="F10" s="67" t="s">
        <v>67</v>
      </c>
      <c r="G10" s="59">
        <v>2.8</v>
      </c>
      <c r="H10" s="59">
        <v>2.8</v>
      </c>
      <c r="I10" s="59">
        <v>2.7</v>
      </c>
    </row>
    <row r="11" spans="1:11" s="45" customFormat="1" x14ac:dyDescent="0.25">
      <c r="A11" s="46">
        <v>2</v>
      </c>
      <c r="B11" s="46">
        <v>3</v>
      </c>
      <c r="C11" s="46">
        <v>1</v>
      </c>
      <c r="D11" s="46">
        <v>1</v>
      </c>
      <c r="E11" s="60" t="s">
        <v>92</v>
      </c>
      <c r="F11" s="67" t="s">
        <v>68</v>
      </c>
      <c r="G11" s="59">
        <f>'1 lentele'!N15</f>
        <v>7</v>
      </c>
      <c r="H11" s="59">
        <f>'1 lentele'!O15</f>
        <v>7</v>
      </c>
      <c r="I11" s="59">
        <f>'1 lentele'!P15</f>
        <v>7</v>
      </c>
    </row>
    <row r="12" spans="1:11" s="45" customFormat="1" x14ac:dyDescent="0.25">
      <c r="A12" s="46">
        <v>2</v>
      </c>
      <c r="B12" s="46">
        <v>3</v>
      </c>
      <c r="C12" s="46">
        <v>1</v>
      </c>
      <c r="D12" s="46">
        <v>1</v>
      </c>
      <c r="E12" s="60" t="s">
        <v>200</v>
      </c>
      <c r="F12" s="67" t="s">
        <v>69</v>
      </c>
      <c r="G12" s="59">
        <f>'1 lentele'!N17</f>
        <v>30</v>
      </c>
      <c r="H12" s="59">
        <f>'1 lentele'!O17</f>
        <v>48</v>
      </c>
      <c r="I12" s="59">
        <f>'1 lentele'!P17</f>
        <v>50</v>
      </c>
    </row>
    <row r="13" spans="1:11" s="45" customFormat="1" x14ac:dyDescent="0.25">
      <c r="A13" s="46">
        <v>2</v>
      </c>
      <c r="B13" s="46">
        <v>3</v>
      </c>
      <c r="C13" s="46">
        <v>1</v>
      </c>
      <c r="D13" s="46">
        <v>1</v>
      </c>
      <c r="E13" s="60" t="s">
        <v>73</v>
      </c>
      <c r="F13" s="88" t="s">
        <v>70</v>
      </c>
      <c r="G13" s="59">
        <f>'1 lentele'!N21</f>
        <v>35</v>
      </c>
      <c r="H13" s="59">
        <f>'1 lentele'!O21</f>
        <v>35</v>
      </c>
      <c r="I13" s="59">
        <f>'1 lentele'!P21</f>
        <v>35</v>
      </c>
    </row>
    <row r="14" spans="1:11" s="45" customFormat="1" x14ac:dyDescent="0.25">
      <c r="A14" s="46">
        <v>2</v>
      </c>
      <c r="B14" s="46">
        <v>3</v>
      </c>
      <c r="C14" s="46">
        <v>1</v>
      </c>
      <c r="D14" s="46">
        <v>1</v>
      </c>
      <c r="E14" s="60" t="s">
        <v>188</v>
      </c>
      <c r="F14" s="114" t="s">
        <v>71</v>
      </c>
      <c r="G14" s="59">
        <f>SUM('1 lentele'!N23:N25)</f>
        <v>50</v>
      </c>
      <c r="H14" s="59">
        <f>SUM('1 lentele'!O23:O25)</f>
        <v>55</v>
      </c>
      <c r="I14" s="59">
        <f>SUM('1 lentele'!P23:P25)</f>
        <v>60</v>
      </c>
    </row>
    <row r="15" spans="1:11" s="45" customFormat="1" x14ac:dyDescent="0.25">
      <c r="A15" s="46">
        <v>2</v>
      </c>
      <c r="B15" s="46">
        <v>3</v>
      </c>
      <c r="C15" s="46">
        <v>1</v>
      </c>
      <c r="D15" s="46">
        <v>1</v>
      </c>
      <c r="E15" s="60" t="s">
        <v>189</v>
      </c>
      <c r="F15" s="114" t="s">
        <v>94</v>
      </c>
      <c r="G15" s="59">
        <f>SUM('1 lentele'!N26:N28)</f>
        <v>23</v>
      </c>
      <c r="H15" s="59">
        <f>SUM('1 lentele'!O26:O28)</f>
        <v>25</v>
      </c>
      <c r="I15" s="59">
        <f>SUM('1 lentele'!P26:P28)</f>
        <v>28</v>
      </c>
    </row>
    <row r="16" spans="1:11" s="45" customFormat="1" x14ac:dyDescent="0.25">
      <c r="A16" s="46">
        <v>2</v>
      </c>
      <c r="B16" s="46">
        <v>3</v>
      </c>
      <c r="C16" s="46">
        <v>1</v>
      </c>
      <c r="D16" s="46">
        <v>1</v>
      </c>
      <c r="E16" s="60" t="s">
        <v>74</v>
      </c>
      <c r="F16" s="114" t="s">
        <v>99</v>
      </c>
      <c r="G16" s="59">
        <f>'1 lentele'!N29</f>
        <v>117</v>
      </c>
      <c r="H16" s="59">
        <f>'1 lentele'!O29</f>
        <v>118</v>
      </c>
      <c r="I16" s="59">
        <f>'1 lentele'!P29</f>
        <v>119</v>
      </c>
    </row>
    <row r="17" spans="1:9" s="45" customFormat="1" x14ac:dyDescent="0.25">
      <c r="A17" s="46">
        <v>2</v>
      </c>
      <c r="B17" s="46">
        <v>3</v>
      </c>
      <c r="C17" s="46">
        <v>1</v>
      </c>
      <c r="D17" s="46">
        <v>1</v>
      </c>
      <c r="E17" s="60" t="s">
        <v>98</v>
      </c>
      <c r="F17" s="114" t="s">
        <v>104</v>
      </c>
      <c r="G17" s="59">
        <f>SUM('1 lentele'!N33)</f>
        <v>0</v>
      </c>
      <c r="H17" s="59">
        <f>SUM('1 lentele'!O33)</f>
        <v>1</v>
      </c>
      <c r="I17" s="59">
        <f>SUM('1 lentele'!P33)</f>
        <v>0</v>
      </c>
    </row>
    <row r="18" spans="1:9" s="45" customFormat="1" x14ac:dyDescent="0.25">
      <c r="A18" s="46">
        <v>2</v>
      </c>
      <c r="B18" s="46">
        <v>3</v>
      </c>
      <c r="C18" s="46">
        <v>1</v>
      </c>
      <c r="D18" s="46">
        <v>1</v>
      </c>
      <c r="E18" s="60" t="s">
        <v>115</v>
      </c>
      <c r="F18" s="114" t="s">
        <v>105</v>
      </c>
      <c r="G18" s="59">
        <f>SUM('1 lentele'!N35)</f>
        <v>18</v>
      </c>
      <c r="H18" s="59">
        <f>SUM('1 lentele'!O35)</f>
        <v>24</v>
      </c>
      <c r="I18" s="59">
        <f>SUM('1 lentele'!P35)</f>
        <v>25</v>
      </c>
    </row>
    <row r="19" spans="1:9" s="45" customFormat="1" x14ac:dyDescent="0.25">
      <c r="A19" s="46">
        <v>2</v>
      </c>
      <c r="B19" s="46">
        <v>3</v>
      </c>
      <c r="C19" s="46">
        <v>1</v>
      </c>
      <c r="D19" s="46">
        <v>1</v>
      </c>
      <c r="E19" s="60" t="s">
        <v>103</v>
      </c>
      <c r="F19" s="114" t="s">
        <v>201</v>
      </c>
      <c r="G19" s="59">
        <f>SUM('1 lentele'!N37)</f>
        <v>1</v>
      </c>
      <c r="H19" s="59">
        <f>SUM('1 lentele'!O37)</f>
        <v>1</v>
      </c>
      <c r="I19" s="59">
        <f>SUM('1 lentele'!P37)</f>
        <v>1</v>
      </c>
    </row>
    <row r="20" spans="1:9" s="45" customFormat="1" x14ac:dyDescent="0.25">
      <c r="A20" s="46">
        <v>2</v>
      </c>
      <c r="B20" s="46">
        <v>3</v>
      </c>
      <c r="C20" s="46">
        <v>1</v>
      </c>
      <c r="D20" s="46">
        <v>1</v>
      </c>
      <c r="E20" s="60" t="s">
        <v>198</v>
      </c>
      <c r="F20" s="114" t="s">
        <v>202</v>
      </c>
      <c r="G20" s="59">
        <f>SUM('1 lentele'!N39)</f>
        <v>3</v>
      </c>
      <c r="H20" s="59">
        <f>SUM('1 lentele'!O39)</f>
        <v>4</v>
      </c>
      <c r="I20" s="59">
        <f>SUM('1 lentele'!P39)</f>
        <v>4</v>
      </c>
    </row>
    <row r="21" spans="1:9" s="45" customFormat="1" x14ac:dyDescent="0.25">
      <c r="A21" s="46">
        <v>2</v>
      </c>
      <c r="B21" s="46">
        <v>3</v>
      </c>
      <c r="C21" s="46">
        <v>1</v>
      </c>
      <c r="D21" s="46">
        <v>2</v>
      </c>
      <c r="E21" s="60" t="s">
        <v>56</v>
      </c>
      <c r="F21" s="67" t="s">
        <v>72</v>
      </c>
      <c r="G21" s="59">
        <f>'1 lentele'!N43</f>
        <v>14</v>
      </c>
      <c r="H21" s="59">
        <f>'1 lentele'!O43</f>
        <v>15</v>
      </c>
      <c r="I21" s="59">
        <f>'1 lentele'!P43</f>
        <v>16</v>
      </c>
    </row>
    <row r="22" spans="1:9" s="45" customFormat="1" x14ac:dyDescent="0.25">
      <c r="A22" s="46">
        <v>2</v>
      </c>
      <c r="B22" s="46">
        <v>3</v>
      </c>
      <c r="C22" s="46">
        <v>1</v>
      </c>
      <c r="D22" s="46">
        <v>2</v>
      </c>
      <c r="E22" s="60" t="s">
        <v>119</v>
      </c>
      <c r="F22" s="95" t="s">
        <v>120</v>
      </c>
      <c r="G22" s="59">
        <f>SUM('1 lentele'!N45)</f>
        <v>1</v>
      </c>
      <c r="H22" s="59">
        <f>SUM('1 lentele'!O45)</f>
        <v>1</v>
      </c>
      <c r="I22" s="59">
        <f>SUM('1 lentele'!P45)</f>
        <v>1</v>
      </c>
    </row>
    <row r="23" spans="1:9" s="45" customFormat="1" x14ac:dyDescent="0.25">
      <c r="A23" s="46">
        <v>2</v>
      </c>
      <c r="B23" s="46">
        <v>3</v>
      </c>
      <c r="C23" s="46">
        <v>2</v>
      </c>
      <c r="D23" s="46">
        <v>1</v>
      </c>
      <c r="E23" s="60" t="s">
        <v>187</v>
      </c>
      <c r="F23" s="113" t="s">
        <v>152</v>
      </c>
      <c r="G23" s="59">
        <f>SUM('1 lentele'!N50:N51)</f>
        <v>2</v>
      </c>
      <c r="H23" s="59">
        <f>SUM('1 lentele'!O50:O51)</f>
        <v>2</v>
      </c>
      <c r="I23" s="59">
        <f>SUM('1 lentele'!P50:P51)</f>
        <v>2</v>
      </c>
    </row>
    <row r="24" spans="1:9" s="45" customFormat="1" x14ac:dyDescent="0.25">
      <c r="A24" s="46">
        <v>2</v>
      </c>
      <c r="B24" s="46">
        <v>3</v>
      </c>
      <c r="C24" s="46">
        <v>2</v>
      </c>
      <c r="D24" s="46">
        <v>1</v>
      </c>
      <c r="E24" s="60" t="s">
        <v>151</v>
      </c>
      <c r="F24" s="113" t="s">
        <v>153</v>
      </c>
      <c r="G24" s="59">
        <f>SUM('1 lentele'!N52:N53)</f>
        <v>40</v>
      </c>
      <c r="H24" s="59">
        <f>SUM('1 lentele'!O52:O53)</f>
        <v>42</v>
      </c>
      <c r="I24" s="59">
        <f>SUM('1 lentele'!P52:P53)</f>
        <v>44</v>
      </c>
    </row>
    <row r="25" spans="1:9" s="45" customFormat="1" x14ac:dyDescent="0.25">
      <c r="A25" s="46">
        <v>2</v>
      </c>
      <c r="B25" s="46">
        <v>3</v>
      </c>
      <c r="C25" s="46">
        <v>2</v>
      </c>
      <c r="D25" s="46">
        <v>1</v>
      </c>
      <c r="E25" s="60" t="s">
        <v>150</v>
      </c>
      <c r="F25" s="113" t="s">
        <v>154</v>
      </c>
      <c r="G25" s="59">
        <f>SUM('1 lentele'!N54:N55)</f>
        <v>2</v>
      </c>
      <c r="H25" s="59">
        <f>SUM('1 lentele'!O54:O55)</f>
        <v>2</v>
      </c>
      <c r="I25" s="59">
        <f>SUM('1 lentele'!P54:P55)</f>
        <v>3</v>
      </c>
    </row>
    <row r="26" spans="1:9" s="45" customFormat="1" x14ac:dyDescent="0.25">
      <c r="A26" s="46">
        <v>2</v>
      </c>
      <c r="B26" s="46">
        <v>3</v>
      </c>
      <c r="C26" s="46">
        <v>2</v>
      </c>
      <c r="D26" s="46">
        <v>1</v>
      </c>
      <c r="E26" s="60" t="s">
        <v>149</v>
      </c>
      <c r="F26" s="113" t="s">
        <v>155</v>
      </c>
      <c r="G26" s="59">
        <f>SUM('1 lentele'!N56)</f>
        <v>4</v>
      </c>
      <c r="H26" s="59">
        <f>SUM('1 lentele'!O56)</f>
        <v>3</v>
      </c>
      <c r="I26" s="59">
        <f>SUM('1 lentele'!P56)</f>
        <v>3</v>
      </c>
    </row>
    <row r="27" spans="1:9" s="45" customFormat="1" ht="21" x14ac:dyDescent="0.25">
      <c r="A27" s="46">
        <v>2</v>
      </c>
      <c r="B27" s="46">
        <v>3</v>
      </c>
      <c r="C27" s="46">
        <v>2</v>
      </c>
      <c r="D27" s="46">
        <v>1</v>
      </c>
      <c r="E27" s="62" t="s">
        <v>180</v>
      </c>
      <c r="F27" s="113" t="s">
        <v>156</v>
      </c>
      <c r="G27" s="59">
        <f>SUM('1 lentele'!N57)</f>
        <v>2</v>
      </c>
      <c r="H27" s="59">
        <f>SUM('1 lentele'!O57)</f>
        <v>2</v>
      </c>
      <c r="I27" s="59">
        <f>SUM('1 lentele'!P57)</f>
        <v>2</v>
      </c>
    </row>
    <row r="28" spans="1:9" s="45" customFormat="1" x14ac:dyDescent="0.25">
      <c r="A28" s="46">
        <v>2</v>
      </c>
      <c r="B28" s="46">
        <v>3</v>
      </c>
      <c r="C28" s="46">
        <v>2</v>
      </c>
      <c r="D28" s="46">
        <v>1</v>
      </c>
      <c r="E28" s="60" t="s">
        <v>147</v>
      </c>
      <c r="F28" s="113" t="s">
        <v>157</v>
      </c>
      <c r="G28" s="59">
        <f>SUM('1 lentele'!N58)</f>
        <v>1</v>
      </c>
      <c r="H28" s="59">
        <f>SUM('1 lentele'!O58)</f>
        <v>1</v>
      </c>
      <c r="I28" s="59">
        <f>SUM('1 lentele'!P58)</f>
        <v>1</v>
      </c>
    </row>
    <row r="29" spans="1:9" s="45" customFormat="1" x14ac:dyDescent="0.25">
      <c r="A29" s="46">
        <v>2</v>
      </c>
      <c r="B29" s="46">
        <v>3</v>
      </c>
      <c r="C29" s="46">
        <v>2</v>
      </c>
      <c r="D29" s="46">
        <v>1</v>
      </c>
      <c r="E29" s="60" t="s">
        <v>148</v>
      </c>
      <c r="F29" s="113" t="s">
        <v>158</v>
      </c>
      <c r="G29" s="59">
        <f>SUM('1 lentele'!N59)</f>
        <v>1</v>
      </c>
      <c r="H29" s="59">
        <f>SUM('1 lentele'!O59)</f>
        <v>2</v>
      </c>
      <c r="I29" s="59">
        <f>SUM('1 lentele'!P59)</f>
        <v>2</v>
      </c>
    </row>
    <row r="30" spans="1:9" s="45" customFormat="1" ht="21" x14ac:dyDescent="0.25">
      <c r="A30" s="46">
        <v>2</v>
      </c>
      <c r="B30" s="46">
        <v>3</v>
      </c>
      <c r="C30" s="46">
        <v>2</v>
      </c>
      <c r="D30" s="46">
        <v>1</v>
      </c>
      <c r="E30" s="62" t="s">
        <v>144</v>
      </c>
      <c r="F30" s="113" t="s">
        <v>159</v>
      </c>
      <c r="G30" s="59">
        <f>SUM('1 lentele'!N60)</f>
        <v>1</v>
      </c>
      <c r="H30" s="59">
        <f>SUM('1 lentele'!O60)</f>
        <v>2</v>
      </c>
      <c r="I30" s="59">
        <f>SUM('1 lentele'!P60)</f>
        <v>2</v>
      </c>
    </row>
    <row r="31" spans="1:9" s="45" customFormat="1" ht="21" x14ac:dyDescent="0.25">
      <c r="A31" s="46">
        <v>2</v>
      </c>
      <c r="B31" s="46">
        <v>3</v>
      </c>
      <c r="C31" s="46">
        <v>2</v>
      </c>
      <c r="D31" s="46">
        <v>1</v>
      </c>
      <c r="E31" s="62" t="s">
        <v>145</v>
      </c>
      <c r="F31" s="113" t="s">
        <v>160</v>
      </c>
      <c r="G31" s="59">
        <f>SUM('1 lentele'!N61)</f>
        <v>20</v>
      </c>
      <c r="H31" s="59">
        <f>SUM('1 lentele'!O61)</f>
        <v>20</v>
      </c>
      <c r="I31" s="59">
        <f>SUM('1 lentele'!P61)</f>
        <v>20</v>
      </c>
    </row>
    <row r="32" spans="1:9" s="45" customFormat="1" x14ac:dyDescent="0.25">
      <c r="A32" s="46">
        <v>2</v>
      </c>
      <c r="B32" s="46">
        <v>3</v>
      </c>
      <c r="C32" s="46">
        <v>2</v>
      </c>
      <c r="D32" s="46">
        <v>2</v>
      </c>
      <c r="E32" s="60" t="s">
        <v>142</v>
      </c>
      <c r="F32" s="95" t="s">
        <v>161</v>
      </c>
      <c r="G32" s="59">
        <f>SUM('1 lentele'!N64)</f>
        <v>3</v>
      </c>
      <c r="H32" s="59">
        <f>SUM('1 lentele'!O64)</f>
        <v>1</v>
      </c>
      <c r="I32" s="59">
        <f>SUM('1 lentele'!P64)</f>
        <v>1</v>
      </c>
    </row>
    <row r="33" spans="1:9" s="45" customFormat="1" x14ac:dyDescent="0.25">
      <c r="A33" s="46">
        <v>2</v>
      </c>
      <c r="B33" s="46">
        <v>3</v>
      </c>
      <c r="C33" s="46">
        <v>2</v>
      </c>
      <c r="D33" s="46">
        <v>2</v>
      </c>
      <c r="E33" s="60" t="s">
        <v>143</v>
      </c>
      <c r="F33" s="95" t="s">
        <v>162</v>
      </c>
      <c r="G33" s="59">
        <f>SUM('1 lentele'!N65)</f>
        <v>5</v>
      </c>
      <c r="H33" s="59">
        <f>SUM('1 lentele'!O65)</f>
        <v>5</v>
      </c>
      <c r="I33" s="59">
        <f>SUM('1 lentele'!P65)</f>
        <v>5</v>
      </c>
    </row>
    <row r="34" spans="1:9" s="45" customFormat="1" x14ac:dyDescent="0.25">
      <c r="A34" s="46">
        <v>2</v>
      </c>
      <c r="B34" s="46">
        <v>3</v>
      </c>
      <c r="C34" s="46">
        <v>2</v>
      </c>
      <c r="D34" s="46">
        <v>2</v>
      </c>
      <c r="E34" s="60" t="s">
        <v>56</v>
      </c>
      <c r="F34" s="95" t="s">
        <v>163</v>
      </c>
      <c r="G34" s="59">
        <f>SUM('1 lentele'!N66)</f>
        <v>1</v>
      </c>
      <c r="H34" s="59">
        <f>SUM('1 lentele'!O66)</f>
        <v>1</v>
      </c>
      <c r="I34" s="59">
        <f>SUM('1 lentele'!P66)</f>
        <v>1</v>
      </c>
    </row>
    <row r="35" spans="1:9" s="45" customFormat="1" x14ac:dyDescent="0.25">
      <c r="A35" s="46">
        <v>2</v>
      </c>
      <c r="B35" s="46">
        <v>3</v>
      </c>
      <c r="C35" s="46">
        <v>2</v>
      </c>
      <c r="D35" s="46">
        <v>2</v>
      </c>
      <c r="E35" s="60" t="s">
        <v>139</v>
      </c>
      <c r="F35" s="95" t="s">
        <v>164</v>
      </c>
      <c r="G35" s="59">
        <f>SUM('1 lentele'!N67)</f>
        <v>3</v>
      </c>
      <c r="H35" s="59">
        <f>SUM('1 lentele'!O67)</f>
        <v>3</v>
      </c>
      <c r="I35" s="59">
        <f>SUM('1 lentele'!P67)</f>
        <v>4</v>
      </c>
    </row>
    <row r="36" spans="1:9" s="45" customFormat="1" x14ac:dyDescent="0.25">
      <c r="A36" s="46">
        <v>2</v>
      </c>
      <c r="B36" s="46">
        <v>3</v>
      </c>
      <c r="C36" s="46">
        <v>2</v>
      </c>
      <c r="D36" s="46">
        <v>2</v>
      </c>
      <c r="E36" s="60" t="s">
        <v>140</v>
      </c>
      <c r="F36" s="95" t="s">
        <v>165</v>
      </c>
      <c r="G36" s="59">
        <f>SUM('1 lentele'!N68)</f>
        <v>4</v>
      </c>
      <c r="H36" s="59">
        <f>SUM('1 lentele'!O68)</f>
        <v>6</v>
      </c>
      <c r="I36" s="59">
        <f>SUM('1 lentele'!P68)</f>
        <v>8</v>
      </c>
    </row>
    <row r="37" spans="1:9" s="45" customFormat="1" x14ac:dyDescent="0.25">
      <c r="A37" s="46">
        <v>2</v>
      </c>
      <c r="B37" s="46">
        <v>3</v>
      </c>
      <c r="C37" s="46">
        <v>2</v>
      </c>
      <c r="D37" s="46">
        <v>2</v>
      </c>
      <c r="E37" s="60" t="s">
        <v>141</v>
      </c>
      <c r="F37" s="95" t="s">
        <v>166</v>
      </c>
      <c r="G37" s="59">
        <f>SUM('1 lentele'!N69:N70)</f>
        <v>1</v>
      </c>
      <c r="H37" s="59">
        <f>SUM('1 lentele'!O69:O70)</f>
        <v>2</v>
      </c>
      <c r="I37" s="59">
        <f>SUM('1 lentele'!P69:P70)</f>
        <v>3</v>
      </c>
    </row>
    <row r="38" spans="1:9" s="45" customFormat="1" x14ac:dyDescent="0.25">
      <c r="A38" s="46">
        <v>2</v>
      </c>
      <c r="B38" s="46">
        <v>3</v>
      </c>
      <c r="C38" s="46">
        <v>2</v>
      </c>
      <c r="D38" s="46">
        <v>3</v>
      </c>
      <c r="E38" s="60" t="s">
        <v>137</v>
      </c>
      <c r="F38" s="95" t="s">
        <v>167</v>
      </c>
      <c r="G38" s="59">
        <f>SUM('1 lentele'!N73)</f>
        <v>1</v>
      </c>
      <c r="H38" s="59">
        <f>SUM('1 lentele'!O73)</f>
        <v>0</v>
      </c>
      <c r="I38" s="59">
        <f>SUM('1 lentele'!P73)</f>
        <v>0</v>
      </c>
    </row>
    <row r="39" spans="1:9" s="45" customFormat="1" ht="20.399999999999999" x14ac:dyDescent="0.25">
      <c r="A39" s="46">
        <v>2</v>
      </c>
      <c r="B39" s="46">
        <v>3</v>
      </c>
      <c r="C39" s="46">
        <v>2</v>
      </c>
      <c r="D39" s="46">
        <v>3</v>
      </c>
      <c r="E39" s="110" t="s">
        <v>138</v>
      </c>
      <c r="F39" s="95" t="s">
        <v>168</v>
      </c>
      <c r="G39" s="59">
        <f>SUM('1 lentele'!N74)</f>
        <v>2</v>
      </c>
      <c r="H39" s="59">
        <f>SUM('1 lentele'!O74)</f>
        <v>2</v>
      </c>
      <c r="I39" s="59">
        <f>SUM('1 lentele'!P74)</f>
        <v>2</v>
      </c>
    </row>
    <row r="40" spans="1:9" s="45" customFormat="1" x14ac:dyDescent="0.25">
      <c r="A40" s="46">
        <v>2</v>
      </c>
      <c r="B40" s="46">
        <v>3</v>
      </c>
      <c r="C40" s="46">
        <v>2</v>
      </c>
      <c r="D40" s="46">
        <v>3</v>
      </c>
      <c r="E40" s="110" t="s">
        <v>184</v>
      </c>
      <c r="F40" s="95" t="s">
        <v>169</v>
      </c>
      <c r="G40" s="59">
        <f>SUM('1 lentele'!N75)</f>
        <v>1</v>
      </c>
      <c r="H40" s="59">
        <f>SUM('1 lentele'!O75)</f>
        <v>0</v>
      </c>
      <c r="I40" s="59">
        <f>SUM('1 lentele'!P75)</f>
        <v>1</v>
      </c>
    </row>
    <row r="41" spans="1:9" s="45" customFormat="1" x14ac:dyDescent="0.25">
      <c r="A41" s="46">
        <v>2</v>
      </c>
      <c r="B41" s="46">
        <v>3</v>
      </c>
      <c r="C41" s="46">
        <v>2</v>
      </c>
      <c r="D41" s="46">
        <v>3</v>
      </c>
      <c r="E41" s="110" t="s">
        <v>182</v>
      </c>
      <c r="F41" s="95" t="s">
        <v>170</v>
      </c>
      <c r="G41" s="59">
        <f>SUM('1 lentele'!N76)</f>
        <v>6</v>
      </c>
      <c r="H41" s="59">
        <f>SUM('1 lentele'!O76)</f>
        <v>8</v>
      </c>
      <c r="I41" s="59">
        <f>SUM('1 lentele'!P76)</f>
        <v>10</v>
      </c>
    </row>
    <row r="42" spans="1:9" s="45" customFormat="1" x14ac:dyDescent="0.25">
      <c r="A42" s="46">
        <v>2</v>
      </c>
      <c r="B42" s="46">
        <v>3</v>
      </c>
      <c r="C42" s="46">
        <v>2</v>
      </c>
      <c r="D42" s="46">
        <v>3</v>
      </c>
      <c r="E42" s="112" t="s">
        <v>136</v>
      </c>
      <c r="F42" s="95" t="s">
        <v>171</v>
      </c>
      <c r="G42" s="59">
        <f>SUM('1 lentele'!N77)</f>
        <v>1</v>
      </c>
      <c r="H42" s="59">
        <f>SUM('1 lentele'!O77)</f>
        <v>2</v>
      </c>
      <c r="I42" s="59">
        <f>SUM('1 lentele'!P77)</f>
        <v>2</v>
      </c>
    </row>
    <row r="43" spans="1:9" s="45" customFormat="1" x14ac:dyDescent="0.25">
      <c r="A43" s="46">
        <v>2</v>
      </c>
      <c r="B43" s="46">
        <v>3</v>
      </c>
      <c r="C43" s="46">
        <v>2</v>
      </c>
      <c r="D43" s="46">
        <v>3</v>
      </c>
      <c r="E43" s="112" t="s">
        <v>204</v>
      </c>
      <c r="F43" s="116" t="s">
        <v>172</v>
      </c>
      <c r="G43" s="59">
        <f>SUM('1 lentele'!N79:N80)</f>
        <v>0</v>
      </c>
      <c r="H43" s="59">
        <f>SUM('1 lentele'!O79:O80)</f>
        <v>2</v>
      </c>
      <c r="I43" s="59">
        <f>SUM('1 lentele'!P79:P80)</f>
        <v>3</v>
      </c>
    </row>
    <row r="44" spans="1:9" s="45" customFormat="1" x14ac:dyDescent="0.25">
      <c r="A44" s="46">
        <v>2</v>
      </c>
      <c r="B44" s="46">
        <v>3</v>
      </c>
      <c r="C44" s="46">
        <v>2</v>
      </c>
      <c r="D44" s="46">
        <v>4</v>
      </c>
      <c r="E44" s="112" t="s">
        <v>135</v>
      </c>
      <c r="F44" s="95" t="s">
        <v>173</v>
      </c>
      <c r="G44" s="59">
        <f>SUM('1 lentele'!N83:N84)</f>
        <v>1</v>
      </c>
      <c r="H44" s="59">
        <f>SUM('1 lentele'!O83:O84)</f>
        <v>1</v>
      </c>
      <c r="I44" s="59">
        <f>SUM('1 lentele'!P83:P84)</f>
        <v>1</v>
      </c>
    </row>
    <row r="45" spans="1:9" s="45" customFormat="1" ht="10.95" customHeight="1" x14ac:dyDescent="0.25">
      <c r="A45" s="46">
        <v>2</v>
      </c>
      <c r="B45" s="46">
        <v>3</v>
      </c>
      <c r="C45" s="46">
        <v>2</v>
      </c>
      <c r="D45" s="46">
        <v>4</v>
      </c>
      <c r="E45" s="60" t="s">
        <v>134</v>
      </c>
      <c r="F45" s="95" t="s">
        <v>174</v>
      </c>
      <c r="G45" s="59">
        <f>SUM('1 lentele'!N84:N85)</f>
        <v>2</v>
      </c>
      <c r="H45" s="59">
        <f>SUM('1 lentele'!O84:O85)</f>
        <v>3</v>
      </c>
      <c r="I45" s="59">
        <f>SUM('1 lentele'!P84:P85)</f>
        <v>3</v>
      </c>
    </row>
    <row r="46" spans="1:9" s="45" customFormat="1" x14ac:dyDescent="0.25">
      <c r="A46" s="47"/>
      <c r="B46" s="48"/>
      <c r="C46" s="49"/>
      <c r="D46" s="49"/>
      <c r="E46" s="50"/>
      <c r="F46" s="51"/>
      <c r="G46" s="52"/>
      <c r="H46" s="52"/>
      <c r="I46" s="52"/>
    </row>
    <row r="47" spans="1:9" s="45" customFormat="1" x14ac:dyDescent="0.25">
      <c r="A47" s="47"/>
      <c r="B47" s="48"/>
      <c r="C47" s="49"/>
      <c r="D47" s="49"/>
      <c r="E47" s="81" t="s">
        <v>95</v>
      </c>
      <c r="F47" s="51"/>
      <c r="G47" s="52"/>
      <c r="H47" s="52"/>
      <c r="I47" s="52"/>
    </row>
    <row r="48" spans="1:9" s="45" customFormat="1" x14ac:dyDescent="0.25">
      <c r="A48" s="47"/>
      <c r="B48" s="48"/>
      <c r="C48" s="49"/>
      <c r="D48" s="49"/>
      <c r="E48" s="51"/>
      <c r="F48" s="51"/>
      <c r="G48" s="53"/>
      <c r="H48" s="53"/>
      <c r="I48" s="53"/>
    </row>
    <row r="49" spans="1:9" s="45" customFormat="1" x14ac:dyDescent="0.25">
      <c r="A49" s="47"/>
      <c r="B49" s="48"/>
      <c r="C49" s="49"/>
      <c r="D49" s="49"/>
      <c r="E49" s="51"/>
      <c r="F49" s="51"/>
      <c r="G49" s="53"/>
      <c r="H49" s="53"/>
      <c r="I49" s="53"/>
    </row>
    <row r="50" spans="1:9" s="45" customFormat="1" x14ac:dyDescent="0.25">
      <c r="A50" s="47"/>
      <c r="B50" s="48"/>
      <c r="C50" s="49"/>
      <c r="D50" s="49"/>
      <c r="E50" s="51"/>
      <c r="F50" s="51"/>
      <c r="G50" s="53"/>
      <c r="H50" s="53"/>
      <c r="I50" s="53"/>
    </row>
    <row r="51" spans="1:9" x14ac:dyDescent="0.25">
      <c r="A51" s="54"/>
      <c r="B51" s="54"/>
      <c r="C51" s="54"/>
      <c r="D51" s="55"/>
      <c r="E51" s="55"/>
      <c r="F51" s="55"/>
      <c r="G51" s="56"/>
      <c r="H51" s="57"/>
      <c r="I51" s="57"/>
    </row>
    <row r="52" spans="1:9" x14ac:dyDescent="0.25">
      <c r="A52" s="58"/>
      <c r="B52" s="58"/>
      <c r="C52" s="58"/>
      <c r="D52" s="58"/>
      <c r="E52" s="58"/>
      <c r="F52" s="58"/>
    </row>
    <row r="53" spans="1:9" x14ac:dyDescent="0.25">
      <c r="A53" s="58"/>
      <c r="B53" s="58"/>
      <c r="C53" s="58"/>
      <c r="D53" s="58"/>
      <c r="E53" s="58"/>
      <c r="F53" s="58"/>
    </row>
  </sheetData>
  <mergeCells count="5">
    <mergeCell ref="F1:I1"/>
    <mergeCell ref="A2:I2"/>
    <mergeCell ref="A3:I3"/>
    <mergeCell ref="A4:I4"/>
    <mergeCell ref="A5:I5"/>
  </mergeCells>
  <phoneticPr fontId="16" type="noConversion"/>
  <printOptions horizontalCentered="1"/>
  <pageMargins left="0.70866141732283472" right="0.70866141732283472" top="0.74803149606299213" bottom="0.74803149606299213" header="0.31496062992125984" footer="0.31496062992125984"/>
  <pageSetup paperSize="9" firstPageNumber="8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Rasa</cp:lastModifiedBy>
  <cp:lastPrinted>2020-02-10T07:58:51Z</cp:lastPrinted>
  <dcterms:created xsi:type="dcterms:W3CDTF">1996-10-14T23:33:28Z</dcterms:created>
  <dcterms:modified xsi:type="dcterms:W3CDTF">2022-02-14T11:16:38Z</dcterms:modified>
</cp:coreProperties>
</file>