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serasd\inv\RYTIS\Strateginis_planavimas\2022-2024\"/>
    </mc:Choice>
  </mc:AlternateContent>
  <bookViews>
    <workbookView xWindow="690" yWindow="435" windowWidth="21060" windowHeight="11790" activeTab="1"/>
  </bookViews>
  <sheets>
    <sheet name="1b tesinys" sheetId="18" r:id="rId1"/>
    <sheet name="1 lentele" sheetId="12" r:id="rId2"/>
    <sheet name="2 lentele" sheetId="19" r:id="rId3"/>
  </sheets>
  <definedNames>
    <definedName name="_xlnm.Print_Area" localSheetId="1">'1 lentele'!$A$1:$P$60</definedName>
    <definedName name="_xlnm.Print_Area" localSheetId="2">'2 lentele'!$A$2:$I$22</definedName>
    <definedName name="_xlnm.Print_Titles" localSheetId="1">'1 lentele'!$8:$10</definedName>
  </definedNames>
  <calcPr calcId="15251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47" i="12" l="1"/>
  <c r="I47" i="12"/>
  <c r="J47" i="12"/>
  <c r="K47" i="12"/>
  <c r="L47" i="12"/>
  <c r="G47" i="12"/>
  <c r="G36" i="12"/>
  <c r="H18" i="19"/>
  <c r="I18" i="19"/>
  <c r="G18" i="19"/>
  <c r="H55" i="12"/>
  <c r="I55" i="12"/>
  <c r="J55" i="12"/>
  <c r="K55" i="12"/>
  <c r="L55" i="12"/>
  <c r="G55" i="12"/>
  <c r="H53" i="12"/>
  <c r="I53" i="12"/>
  <c r="J53" i="12"/>
  <c r="K53" i="12"/>
  <c r="L53" i="12"/>
  <c r="G53" i="12"/>
  <c r="H36" i="12"/>
  <c r="I36" i="12"/>
  <c r="J36" i="12"/>
  <c r="K36" i="12"/>
  <c r="L36" i="12"/>
  <c r="L35" i="12"/>
  <c r="K35" i="12"/>
  <c r="J35" i="12"/>
  <c r="I35" i="12"/>
  <c r="H35" i="12"/>
  <c r="G35" i="12"/>
  <c r="G48" i="12" l="1"/>
  <c r="G49" i="12" s="1"/>
  <c r="J46" i="12"/>
  <c r="K46" i="12"/>
  <c r="L46" i="12"/>
  <c r="I46" i="12"/>
  <c r="H21" i="19"/>
  <c r="I21" i="19"/>
  <c r="G21" i="19"/>
  <c r="H20" i="19"/>
  <c r="I20" i="19"/>
  <c r="H56" i="12"/>
  <c r="I56" i="12"/>
  <c r="J56" i="12"/>
  <c r="K56" i="12"/>
  <c r="L56" i="12"/>
  <c r="G56" i="12"/>
  <c r="B22" i="18" s="1"/>
  <c r="D22" i="18"/>
  <c r="C22" i="18"/>
  <c r="H46" i="12" l="1"/>
  <c r="G46" i="12"/>
  <c r="I17" i="19" l="1"/>
  <c r="H17" i="19"/>
  <c r="G17" i="19"/>
  <c r="L32" i="12" l="1"/>
  <c r="K32" i="12"/>
  <c r="J32" i="12"/>
  <c r="I32" i="12"/>
  <c r="H32" i="12"/>
  <c r="G32" i="12"/>
  <c r="H16" i="19" l="1"/>
  <c r="I16" i="19"/>
  <c r="G16" i="19"/>
  <c r="L30" i="12"/>
  <c r="K30" i="12"/>
  <c r="J30" i="12"/>
  <c r="I30" i="12"/>
  <c r="H30" i="12"/>
  <c r="G30" i="12"/>
  <c r="H57" i="12"/>
  <c r="I57" i="12"/>
  <c r="J57" i="12"/>
  <c r="K57" i="12"/>
  <c r="L57" i="12"/>
  <c r="G57" i="12"/>
  <c r="H15" i="19"/>
  <c r="I15" i="19"/>
  <c r="G15" i="19"/>
  <c r="H13" i="19"/>
  <c r="I13" i="19"/>
  <c r="G13" i="19"/>
  <c r="G19" i="19" l="1"/>
  <c r="I19" i="12" l="1"/>
  <c r="B11" i="18" l="1"/>
  <c r="C11" i="18"/>
  <c r="C19" i="18"/>
  <c r="D19" i="18"/>
  <c r="B19" i="18"/>
  <c r="H54" i="12"/>
  <c r="I54" i="12"/>
  <c r="C15" i="18" s="1"/>
  <c r="J54" i="12"/>
  <c r="K54" i="12"/>
  <c r="D15" i="18" s="1"/>
  <c r="L54" i="12"/>
  <c r="G54" i="12"/>
  <c r="B15" i="18" s="1"/>
  <c r="L26" i="12"/>
  <c r="K26" i="12"/>
  <c r="J26" i="12"/>
  <c r="I26" i="12"/>
  <c r="H26" i="12"/>
  <c r="G26" i="12"/>
  <c r="D17" i="18"/>
  <c r="C17" i="18"/>
  <c r="B17" i="18"/>
  <c r="C16" i="18"/>
  <c r="D16" i="18"/>
  <c r="B16" i="18"/>
  <c r="H24" i="12"/>
  <c r="I24" i="12"/>
  <c r="J24" i="12"/>
  <c r="K24" i="12"/>
  <c r="L24" i="12"/>
  <c r="G24" i="12"/>
  <c r="G11" i="19"/>
  <c r="H11" i="19"/>
  <c r="I11" i="19"/>
  <c r="G12" i="19"/>
  <c r="H12" i="19"/>
  <c r="I12" i="19"/>
  <c r="G14" i="19"/>
  <c r="H14" i="19"/>
  <c r="I14" i="19"/>
  <c r="H19" i="19"/>
  <c r="I19" i="19"/>
  <c r="G20" i="19"/>
  <c r="G19" i="12"/>
  <c r="H19" i="12"/>
  <c r="J19" i="12"/>
  <c r="K19" i="12"/>
  <c r="L19" i="12"/>
  <c r="G28" i="12"/>
  <c r="H28" i="12"/>
  <c r="I28" i="12"/>
  <c r="J28" i="12"/>
  <c r="K28" i="12"/>
  <c r="L28" i="12"/>
  <c r="G41" i="12"/>
  <c r="H41" i="12"/>
  <c r="I41" i="12"/>
  <c r="J41" i="12"/>
  <c r="K41" i="12"/>
  <c r="L41" i="12"/>
  <c r="G43" i="12"/>
  <c r="H43" i="12"/>
  <c r="I43" i="12"/>
  <c r="J43" i="12"/>
  <c r="K43" i="12"/>
  <c r="L43" i="12"/>
  <c r="D11" i="18"/>
  <c r="D12" i="18" l="1"/>
  <c r="D10" i="18" s="1"/>
  <c r="D9" i="18" s="1"/>
  <c r="H58" i="12"/>
  <c r="B8" i="18" s="1"/>
  <c r="G58" i="12"/>
  <c r="B7" i="18" s="1"/>
  <c r="L58" i="12"/>
  <c r="D8" i="18" s="1"/>
  <c r="J58" i="12"/>
  <c r="C8" i="18" s="1"/>
  <c r="B12" i="18"/>
  <c r="B10" i="18" s="1"/>
  <c r="B9" i="18" s="1"/>
  <c r="I58" i="12"/>
  <c r="C7" i="18" s="1"/>
  <c r="K58" i="12"/>
  <c r="D7" i="18" s="1"/>
  <c r="C12" i="18"/>
  <c r="C10" i="18" s="1"/>
  <c r="C9" i="18" s="1"/>
  <c r="H48" i="12" l="1"/>
  <c r="H49" i="12" s="1"/>
  <c r="K48" i="12"/>
  <c r="K49" i="12" s="1"/>
  <c r="I48" i="12"/>
  <c r="I49" i="12" s="1"/>
  <c r="J48" i="12"/>
  <c r="J49" i="12" s="1"/>
  <c r="L48" i="12"/>
  <c r="L49" i="12" s="1"/>
</calcChain>
</file>

<file path=xl/sharedStrings.xml><?xml version="1.0" encoding="utf-8"?>
<sst xmlns="http://schemas.openxmlformats.org/spreadsheetml/2006/main" count="232" uniqueCount="136">
  <si>
    <t>Programos tikslo kodas</t>
  </si>
  <si>
    <t>Uždavinio kodas</t>
  </si>
  <si>
    <t>Priemonės kodas</t>
  </si>
  <si>
    <t>Priemonės pavadinimas</t>
  </si>
  <si>
    <t>Priemonės vykdytojo kodas</t>
  </si>
  <si>
    <t>Finansavimo šaltinis</t>
  </si>
  <si>
    <t>Uždavinio vertinimo kriterijaus</t>
  </si>
  <si>
    <t>Iš viso</t>
  </si>
  <si>
    <t>planas</t>
  </si>
  <si>
    <t>Iš jų darbo užmokesčiui</t>
  </si>
  <si>
    <t>iš viso:</t>
  </si>
  <si>
    <t>Iš viso uždaviniui:</t>
  </si>
  <si>
    <t>Iš viso tikslui:</t>
  </si>
  <si>
    <t>Iš viso programai:</t>
  </si>
  <si>
    <t>Finansavimo šaltiniai</t>
  </si>
  <si>
    <t>1 lentelė</t>
  </si>
  <si>
    <t>1</t>
  </si>
  <si>
    <t>3</t>
  </si>
  <si>
    <t>2</t>
  </si>
  <si>
    <t>4</t>
  </si>
  <si>
    <t>-</t>
  </si>
  <si>
    <t>Mokinių pavėžėjimas</t>
  </si>
  <si>
    <t xml:space="preserve"> -</t>
  </si>
  <si>
    <t>Pavadinimas</t>
  </si>
  <si>
    <t>(savivaldybės, padalinio, įstaigos pavadinimas)</t>
  </si>
  <si>
    <t>UGDYMO KOKYBĖS IR MOKYMOSI APLINKOS UŽTIKRINIMO PROGRAMOS NR. 1</t>
  </si>
  <si>
    <t>1 programa. Ugdymo kokybės ir mokymosi aplinkos užtikrinimo programa</t>
  </si>
  <si>
    <t>SB</t>
  </si>
  <si>
    <t>SB(BĮP)</t>
  </si>
  <si>
    <t>SB(KD)</t>
  </si>
  <si>
    <t>tūkst. Eur</t>
  </si>
  <si>
    <t>Užtikrinti ugdymo programų įgyvendinimą, gerinti ugdymo procesą</t>
  </si>
  <si>
    <t>Formuoti kokybišką ir prieinamą ugdymo aplinką</t>
  </si>
  <si>
    <t>IGNALINOS RAJONO SAVIVALDYBĖS</t>
  </si>
  <si>
    <t>(tūkst. Eur)</t>
  </si>
  <si>
    <t>Ekonominės klasifikacijos grupės</t>
  </si>
  <si>
    <t xml:space="preserve">1. Iš viso asignavimų </t>
  </si>
  <si>
    <t>2.   Finansavimo šaltiniai:</t>
  </si>
  <si>
    <t>2.1. Savivaldybės biudžetas:</t>
  </si>
  <si>
    <t>2.1.1. Savivaldybės biudžeto asignavimai savarankiškosioms funkcijoms vykdyti</t>
  </si>
  <si>
    <t xml:space="preserve">2.1.2. Valstybės biudžeto dotacija </t>
  </si>
  <si>
    <t>iš jos:</t>
  </si>
  <si>
    <t xml:space="preserve">    2.1.2.1. valstybinėms (perduotoms savivaldybėms) funkcijoms vykdyti</t>
  </si>
  <si>
    <t xml:space="preserve">    2.1.2.2. mokinio krepšeliui finansuoti</t>
  </si>
  <si>
    <t>2.1.3. Biudžetinių įstaigų pajamos</t>
  </si>
  <si>
    <t>2.1.4. Skolintos lėšos</t>
  </si>
  <si>
    <t>2.2.1. Savivaldybės privatizavimo fondas</t>
  </si>
  <si>
    <t>2.2.2. Valstybės biudžeto lėšos</t>
  </si>
  <si>
    <t>2.2.3. ES lėšos</t>
  </si>
  <si>
    <t>2.2.4. Kelių priežiūros ir plėtros programos lėšos</t>
  </si>
  <si>
    <t>2.2.5. Privalomojo sveikatos draudimo fondo lėšos</t>
  </si>
  <si>
    <t>2.2.6. Kitos lėšos</t>
  </si>
  <si>
    <t>Savivaldybės biudžeto lėšos</t>
  </si>
  <si>
    <t>Kita tikslinė dotacija</t>
  </si>
  <si>
    <t>Biudžetinių įstaigų pajamos</t>
  </si>
  <si>
    <t>2 lentelė</t>
  </si>
  <si>
    <t>UGDYMO KOKYBĖS IR MOKYMOSI APLINKOS UŽTIKRINIMO PROGRAMOS VERTINIMO KRITERIJŲ SUVESTINĖ</t>
  </si>
  <si>
    <t>(programos pavadinimas)</t>
  </si>
  <si>
    <t>Strateginio tikslo kodas</t>
  </si>
  <si>
    <t>Programos kodas</t>
  </si>
  <si>
    <t>Vertinimo kriterijus</t>
  </si>
  <si>
    <t xml:space="preserve">Vertinimo kriterijaus kodas </t>
  </si>
  <si>
    <t>E-1-1</t>
  </si>
  <si>
    <t>R-1-1-1</t>
  </si>
  <si>
    <t>R-1-1-2</t>
  </si>
  <si>
    <t>R-1-1-3</t>
  </si>
  <si>
    <t>P-1-1-1-1</t>
  </si>
  <si>
    <t>Neformaliojo švietimo įstaigų, kuriose įgyvendintos neformaliojo švietimo programos, skaičius</t>
  </si>
  <si>
    <t>P-1-1-1-2</t>
  </si>
  <si>
    <t>P-1-1-1-3</t>
  </si>
  <si>
    <t>Brandos egzaminus laikiusių abiturientų skaičius</t>
  </si>
  <si>
    <t>P-1-1-2-1</t>
  </si>
  <si>
    <t>Pavėžėtų mokinių skaičius</t>
  </si>
  <si>
    <t>P-1-1-2-2</t>
  </si>
  <si>
    <t>Ikimokyklinio, priešmokyklinio ugdymo ir bendrųjų ugdymo programų planų įgyvendinimas savivaldybės bendrojo ugdymo mokyklose, jų aplinkos išlaikymas</t>
  </si>
  <si>
    <t>Neformaliojo švietimo programų įgyvendinimas neformalųjį švietimą teikiančiose įstaigose, jų aplinkos išlaikymas</t>
  </si>
  <si>
    <t>Švietimo ir pedagoginės psichologinės pagalbos teikimas savivaldybės švietimo įstaigų mokiniams ir mokytojams</t>
  </si>
  <si>
    <t>Mokyklų, kuriose įgyvendinti ikimokyklinio, priešmokyklinio ir bendrojo ugdymo programų planai, skaičius</t>
  </si>
  <si>
    <t>15</t>
  </si>
  <si>
    <t xml:space="preserve">    2.1.2.3. kita tikslinė dotacija</t>
  </si>
  <si>
    <t>1 Strateginis tikslas. Gerinti švietimo, socialinių ir sveikatos priežiūros paslaugų kokybę ir prieinamumą</t>
  </si>
  <si>
    <t>Užtikrinti aukštą švietimo ir ugdymo paslaugų kokybę ir prieinamumą</t>
  </si>
  <si>
    <t>UGDYMO KOKYBĖS IR MOKYMOSI APLINKOS UŽTIKRINIMO PROGRAMOS LĖŠŲ POREIKIS (ASIGNAVIMAI) IR NUMATOMI FINANSAVIMO ŠALTINIAI</t>
  </si>
  <si>
    <r>
      <t>2.2. Kiti šaltiniai:</t>
    </r>
    <r>
      <rPr>
        <sz val="8"/>
        <rFont val="Times New Roman"/>
        <family val="1"/>
        <charset val="186"/>
      </rPr>
      <t xml:space="preserve"> </t>
    </r>
  </si>
  <si>
    <t>TIKSLŲ, UŽDAVINIŲ, PRIEMONIŲ MAKSIMALIŲ ASIGNAVIMŲ IR PRODUKTO VERTINIMO KRITERIJŲ SUVESTINĖ</t>
  </si>
  <si>
    <t>Savivaldybės finansuojamose ikimokyklinio ugdymo įstaigose ugdomų 1–6 metų vaikų dalis, palyginti su faktiškai rajone gyvenančių to amžiaus vaikų skaičiumi (proc.)</t>
  </si>
  <si>
    <t>Pagalbą gavusių mokinių, mokinių tėvų ir mokytojų skaičius</t>
  </si>
  <si>
    <t>Mokinių, įgijusių pradinį arba pagrindinį arba vidurinį išsilavinimą, dalis nuo baigusių atitinkamą programą mokinių skaičiaus (proc.)</t>
  </si>
  <si>
    <t>Savivaldybės finansuojamose neformaliojo švietimo įstaigose ugdomų mokinių dalis nuo bendrojo ugdymo mokyklų mokinių (proc.)</t>
  </si>
  <si>
    <t>Mokinių skaičiaus vidurkis klasėse pagal koncentrus (pradinio arba pagrindinio arba vidurinio)</t>
  </si>
  <si>
    <t>1, 14, 16</t>
  </si>
  <si>
    <t>_________________________</t>
  </si>
  <si>
    <t>SB(SD)</t>
  </si>
  <si>
    <t>Speciali tikslinė dotacija ugdymo reikmėms</t>
  </si>
  <si>
    <t>SB (KD)</t>
  </si>
  <si>
    <t>Mokymosi pasiekimų patikrinimas ir organizavimas</t>
  </si>
  <si>
    <t>5</t>
  </si>
  <si>
    <t>2022 m. projektas</t>
  </si>
  <si>
    <t>2022 m. planas</t>
  </si>
  <si>
    <t>P-1-1-1-4</t>
  </si>
  <si>
    <t>2023 m. projektas</t>
  </si>
  <si>
    <t xml:space="preserve">2023 m. </t>
  </si>
  <si>
    <t xml:space="preserve">Ugdymo kokybės ir mokymosi aplinkos užtikrinimo programos suvestinės 
priedas                                                                                                                                                                                                          </t>
  </si>
  <si>
    <t>2023 m. planas</t>
  </si>
  <si>
    <t xml:space="preserve">Reikalingų specialistų Ignalinos rajonui rėmimas, skiriant išmokas studentams </t>
  </si>
  <si>
    <t>Remiamų studentų skaičius</t>
  </si>
  <si>
    <t>Pirmus metus po studijų įsidarbinusių savivaldybės įstaigose ir paramą gavusių asmenų skaičius</t>
  </si>
  <si>
    <t>P-1-1-1-5</t>
  </si>
  <si>
    <t>P-1-1-1-6</t>
  </si>
  <si>
    <t>7-10</t>
  </si>
  <si>
    <t>6</t>
  </si>
  <si>
    <t>Ignalinos krašto metų mokytojo vardo suteikimas ir premijų skyrimas</t>
  </si>
  <si>
    <t>Paskatintų mokytojų skaičius</t>
  </si>
  <si>
    <t>P-1-1-1-7</t>
  </si>
  <si>
    <t>1.1, 1.10</t>
  </si>
  <si>
    <t>2024 m. projektas</t>
  </si>
  <si>
    <t>2022 m.</t>
  </si>
  <si>
    <t xml:space="preserve">2024 m. </t>
  </si>
  <si>
    <t>2024 m. planas</t>
  </si>
  <si>
    <t>8</t>
  </si>
  <si>
    <t>8-10</t>
  </si>
  <si>
    <t>Gabių ir talentingų mokinių skatinimas</t>
  </si>
  <si>
    <t>Paskatintų mokinių skaičius</t>
  </si>
  <si>
    <t>1.1. iš jų darbo užmokesčiui</t>
  </si>
  <si>
    <t>1.10</t>
  </si>
  <si>
    <t>SB (ES)</t>
  </si>
  <si>
    <t>Europos Sąjungos lėšos</t>
  </si>
  <si>
    <t>SB (BĮP)</t>
  </si>
  <si>
    <t>SB (SD)</t>
  </si>
  <si>
    <t>Įgyvendintų projektų skaičius</t>
  </si>
  <si>
    <t>Ugdymo kokybės gerinimo projektų įgyvendinimas</t>
  </si>
  <si>
    <t>P-1-1-2-3</t>
  </si>
  <si>
    <t>7</t>
  </si>
  <si>
    <t>Vaikų, besimokiusių plaukti, skaičius</t>
  </si>
  <si>
    <t>Mokymosi plaukti organizavimas</t>
  </si>
  <si>
    <t>P-1-1-1-8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</si>
</sst>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0.0"/>
  </numFmts>
  <fonts count="16" x14ac:knownFonts="1">
    <font>
      <sz val="10"/>
      <name val="Arial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8"/>
      <name val="Times New Roman"/>
      <family val="1"/>
    </font>
    <font>
      <sz val="10"/>
      <name val="Times New Roman"/>
      <family val="1"/>
      <charset val="186"/>
    </font>
    <font>
      <sz val="10"/>
      <name val="Arial"/>
      <family val="2"/>
      <charset val="186"/>
    </font>
    <font>
      <sz val="9"/>
      <name val="Times New Roman"/>
      <family val="1"/>
      <charset val="186"/>
    </font>
    <font>
      <sz val="12"/>
      <name val="Times New Roman"/>
      <family val="1"/>
      <charset val="186"/>
    </font>
    <font>
      <sz val="8"/>
      <color indexed="8"/>
      <name val="Times New Roman"/>
      <family val="1"/>
      <charset val="186"/>
    </font>
    <font>
      <i/>
      <sz val="8"/>
      <name val="Times New Roman"/>
      <family val="1"/>
      <charset val="186"/>
    </font>
    <font>
      <b/>
      <sz val="8"/>
      <color indexed="10"/>
      <name val="Times New Roman"/>
      <family val="1"/>
      <charset val="186"/>
    </font>
    <font>
      <sz val="8"/>
      <name val="Arial"/>
      <family val="2"/>
      <charset val="186"/>
    </font>
    <font>
      <b/>
      <sz val="10"/>
      <name val="Times New Roman"/>
      <family val="1"/>
      <charset val="186"/>
    </font>
    <font>
      <b/>
      <sz val="9"/>
      <name val="Times New Roman"/>
      <family val="1"/>
      <charset val="186"/>
    </font>
    <font>
      <i/>
      <u/>
      <sz val="8"/>
      <name val="Times New Roman"/>
      <family val="1"/>
      <charset val="186"/>
    </font>
    <font>
      <sz val="8"/>
      <name val="Arial"/>
      <family val="2"/>
      <charset val="186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</cellStyleXfs>
  <cellXfs count="13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5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165" fontId="2" fillId="0" borderId="0" xfId="0" applyNumberFormat="1" applyFont="1" applyFill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top"/>
    </xf>
    <xf numFmtId="2" fontId="1" fillId="0" borderId="0" xfId="0" applyNumberFormat="1" applyFont="1" applyAlignment="1">
      <alignment horizontal="center" vertical="center"/>
    </xf>
    <xf numFmtId="0" fontId="4" fillId="0" borderId="0" xfId="0" applyFont="1"/>
    <xf numFmtId="165" fontId="4" fillId="0" borderId="0" xfId="0" applyNumberFormat="1" applyFont="1"/>
    <xf numFmtId="0" fontId="6" fillId="0" borderId="0" xfId="0" applyFont="1"/>
    <xf numFmtId="0" fontId="0" fillId="0" borderId="0" xfId="0" applyAlignment="1"/>
    <xf numFmtId="0" fontId="7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Border="1" applyAlignment="1">
      <alignment wrapText="1"/>
    </xf>
    <xf numFmtId="1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165" fontId="1" fillId="0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/>
    </xf>
    <xf numFmtId="0" fontId="4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/>
    <xf numFmtId="0" fontId="4" fillId="0" borderId="0" xfId="0" applyFont="1" applyBorder="1"/>
    <xf numFmtId="0" fontId="4" fillId="0" borderId="0" xfId="0" applyFont="1" applyAlignment="1">
      <alignment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left" vertical="center" wrapText="1"/>
    </xf>
    <xf numFmtId="165" fontId="2" fillId="3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/>
    </xf>
    <xf numFmtId="165" fontId="2" fillId="3" borderId="1" xfId="1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165" fontId="1" fillId="0" borderId="0" xfId="0" applyNumberFormat="1" applyFont="1" applyBorder="1" applyAlignment="1">
      <alignment horizontal="center" vertical="center"/>
    </xf>
    <xf numFmtId="165" fontId="1" fillId="4" borderId="1" xfId="0" applyNumberFormat="1" applyFont="1" applyFill="1" applyBorder="1" applyAlignment="1" applyProtection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49" fontId="2" fillId="6" borderId="1" xfId="0" applyNumberFormat="1" applyFont="1" applyFill="1" applyBorder="1" applyAlignment="1">
      <alignment horizontal="center" vertical="center" wrapText="1"/>
    </xf>
    <xf numFmtId="49" fontId="2" fillId="6" borderId="1" xfId="0" applyNumberFormat="1" applyFont="1" applyFill="1" applyBorder="1" applyAlignment="1">
      <alignment horizontal="center" vertical="center"/>
    </xf>
    <xf numFmtId="165" fontId="2" fillId="5" borderId="1" xfId="1" applyNumberFormat="1" applyFont="1" applyFill="1" applyBorder="1" applyAlignment="1">
      <alignment horizontal="center" vertical="center"/>
    </xf>
    <xf numFmtId="165" fontId="1" fillId="5" borderId="1" xfId="1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165" fontId="2" fillId="6" borderId="1" xfId="0" applyNumberFormat="1" applyFont="1" applyFill="1" applyBorder="1" applyAlignment="1">
      <alignment horizontal="center" vertical="center"/>
    </xf>
    <xf numFmtId="165" fontId="2" fillId="7" borderId="1" xfId="0" applyNumberFormat="1" applyFont="1" applyFill="1" applyBorder="1" applyAlignment="1">
      <alignment horizontal="center" vertical="center"/>
    </xf>
    <xf numFmtId="1" fontId="1" fillId="11" borderId="1" xfId="0" applyNumberFormat="1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5" fontId="1" fillId="5" borderId="1" xfId="0" applyNumberFormat="1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3" fillId="8" borderId="1" xfId="4" applyFont="1" applyFill="1" applyBorder="1" applyAlignment="1">
      <alignment horizontal="center" vertical="top"/>
    </xf>
    <xf numFmtId="165" fontId="2" fillId="7" borderId="1" xfId="0" applyNumberFormat="1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vertical="top" wrapText="1"/>
    </xf>
    <xf numFmtId="0" fontId="1" fillId="11" borderId="1" xfId="0" applyFont="1" applyFill="1" applyBorder="1" applyAlignment="1">
      <alignment horizontal="left" vertical="center" wrapText="1"/>
    </xf>
    <xf numFmtId="0" fontId="1" fillId="11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Fill="1" applyBorder="1" applyAlignment="1">
      <alignment vertical="center" wrapText="1"/>
    </xf>
    <xf numFmtId="1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11" borderId="1" xfId="0" applyFont="1" applyFill="1" applyBorder="1" applyAlignment="1">
      <alignment horizontal="left" vertical="center" wrapText="1"/>
    </xf>
    <xf numFmtId="0" fontId="1" fillId="11" borderId="1" xfId="0" applyFont="1" applyFill="1" applyBorder="1" applyAlignment="1">
      <alignment horizontal="left" vertical="center" wrapText="1"/>
    </xf>
    <xf numFmtId="0" fontId="1" fillId="11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4" fillId="0" borderId="0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left" vertical="center" wrapText="1"/>
    </xf>
    <xf numFmtId="0" fontId="2" fillId="8" borderId="6" xfId="0" applyFont="1" applyFill="1" applyBorder="1" applyAlignment="1">
      <alignment horizontal="left" vertical="center" wrapText="1"/>
    </xf>
    <xf numFmtId="0" fontId="2" fillId="8" borderId="7" xfId="0" applyFont="1" applyFill="1" applyBorder="1" applyAlignment="1">
      <alignment horizontal="left" vertical="center" wrapText="1"/>
    </xf>
    <xf numFmtId="49" fontId="2" fillId="6" borderId="1" xfId="0" applyNumberFormat="1" applyFont="1" applyFill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49" fontId="1" fillId="11" borderId="1" xfId="2" applyNumberFormat="1" applyFont="1" applyFill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left" vertical="center" wrapText="1"/>
    </xf>
    <xf numFmtId="1" fontId="1" fillId="11" borderId="2" xfId="0" applyNumberFormat="1" applyFont="1" applyFill="1" applyBorder="1" applyAlignment="1">
      <alignment horizontal="center" vertical="center"/>
    </xf>
    <xf numFmtId="1" fontId="1" fillId="11" borderId="3" xfId="0" applyNumberFormat="1" applyFont="1" applyFill="1" applyBorder="1" applyAlignment="1">
      <alignment horizontal="center" vertical="center"/>
    </xf>
    <xf numFmtId="1" fontId="1" fillId="11" borderId="4" xfId="0" applyNumberFormat="1" applyFont="1" applyFill="1" applyBorder="1" applyAlignment="1">
      <alignment horizontal="center" vertical="center"/>
    </xf>
    <xf numFmtId="49" fontId="1" fillId="11" borderId="1" xfId="3" applyNumberFormat="1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left" vertical="center" wrapText="1"/>
    </xf>
    <xf numFmtId="1" fontId="1" fillId="11" borderId="1" xfId="0" applyNumberFormat="1" applyFont="1" applyFill="1" applyBorder="1" applyAlignment="1">
      <alignment horizontal="left" vertical="center" wrapText="1"/>
    </xf>
    <xf numFmtId="1" fontId="1" fillId="0" borderId="2" xfId="0" applyNumberFormat="1" applyFont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 textRotation="90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2" xfId="0" applyFont="1" applyFill="1" applyBorder="1" applyAlignment="1">
      <alignment horizontal="center" vertical="center" textRotation="90" wrapText="1"/>
    </xf>
    <xf numFmtId="0" fontId="1" fillId="0" borderId="4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5" fontId="2" fillId="9" borderId="1" xfId="0" applyNumberFormat="1" applyFont="1" applyFill="1" applyBorder="1" applyAlignment="1">
      <alignment horizontal="left" vertical="center" wrapText="1"/>
    </xf>
    <xf numFmtId="0" fontId="2" fillId="10" borderId="1" xfId="0" applyFont="1" applyFill="1" applyBorder="1" applyAlignment="1">
      <alignment horizontal="left" vertical="center" wrapText="1"/>
    </xf>
    <xf numFmtId="0" fontId="11" fillId="11" borderId="1" xfId="2" applyFont="1" applyFill="1" applyBorder="1"/>
    <xf numFmtId="165" fontId="1" fillId="0" borderId="1" xfId="0" applyNumberFormat="1" applyFont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2" fillId="0" borderId="0" xfId="0" applyFont="1" applyFill="1" applyAlignment="1">
      <alignment horizontal="center" vertical="center"/>
    </xf>
    <xf numFmtId="0" fontId="2" fillId="0" borderId="0" xfId="4" applyFont="1" applyAlignment="1">
      <alignment horizontal="center" vertical="top" wrapText="1"/>
    </xf>
    <xf numFmtId="0" fontId="1" fillId="0" borderId="0" xfId="0" applyFont="1" applyBorder="1" applyAlignment="1">
      <alignment horizontal="right" vertical="center"/>
    </xf>
    <xf numFmtId="0" fontId="1" fillId="8" borderId="1" xfId="0" applyFont="1" applyFill="1" applyBorder="1" applyAlignment="1">
      <alignment horizontal="left" vertical="center"/>
    </xf>
    <xf numFmtId="0" fontId="2" fillId="7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textRotation="90" wrapText="1"/>
    </xf>
    <xf numFmtId="0" fontId="2" fillId="8" borderId="1" xfId="0" applyFont="1" applyFill="1" applyBorder="1" applyAlignment="1">
      <alignment horizontal="left" vertical="center" wrapText="1"/>
    </xf>
    <xf numFmtId="0" fontId="3" fillId="8" borderId="1" xfId="4" applyFont="1" applyFill="1" applyBorder="1" applyAlignment="1">
      <alignment horizontal="left" vertical="top"/>
    </xf>
    <xf numFmtId="0" fontId="2" fillId="5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13" fillId="0" borderId="0" xfId="0" applyFont="1" applyAlignment="1">
      <alignment horizontal="center"/>
    </xf>
    <xf numFmtId="0" fontId="9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 vertical="top" wrapText="1"/>
    </xf>
    <xf numFmtId="0" fontId="7" fillId="0" borderId="0" xfId="0" applyFont="1" applyBorder="1" applyAlignment="1">
      <alignment horizontal="center"/>
    </xf>
    <xf numFmtId="1" fontId="1" fillId="0" borderId="3" xfId="0" applyNumberFormat="1" applyFont="1" applyBorder="1" applyAlignment="1">
      <alignment horizontal="center" vertical="center"/>
    </xf>
  </cellXfs>
  <cellStyles count="5">
    <cellStyle name="Įprastas" xfId="0" builtinId="0"/>
    <cellStyle name="Kablelis 2" xfId="1"/>
    <cellStyle name="Normal_1 programa (11.14) 2" xfId="2"/>
    <cellStyle name="Normal_2 programa (11.14)" xfId="3"/>
    <cellStyle name="Normal_Sheet1 2" xfId="4"/>
  </cellStyles>
  <dxfs count="12">
    <dxf>
      <font>
        <condense val="0"/>
        <extend val="0"/>
        <color indexed="22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indexed="22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indexed="22"/>
      </font>
    </dxf>
    <dxf>
      <font>
        <condense val="0"/>
        <extend val="0"/>
        <color indexed="22"/>
      </font>
    </dxf>
    <dxf>
      <font>
        <condense val="0"/>
        <extend val="0"/>
        <color auto="1"/>
      </font>
    </dxf>
    <dxf>
      <font>
        <condense val="0"/>
        <extend val="0"/>
        <color indexed="22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zoomScale="175" zoomScaleNormal="175" workbookViewId="0">
      <selection activeCell="D3" sqref="D3:D6"/>
    </sheetView>
  </sheetViews>
  <sheetFormatPr defaultColWidth="9.140625" defaultRowHeight="12.75" x14ac:dyDescent="0.2"/>
  <cols>
    <col min="1" max="1" width="44.28515625" style="11" customWidth="1"/>
    <col min="2" max="2" width="10.5703125" style="11" customWidth="1"/>
    <col min="3" max="4" width="7.28515625" style="11" customWidth="1"/>
    <col min="5" max="16384" width="9.140625" style="11"/>
  </cols>
  <sheetData>
    <row r="1" spans="1:4" ht="48" customHeight="1" x14ac:dyDescent="0.2">
      <c r="A1" s="83" t="s">
        <v>82</v>
      </c>
      <c r="B1" s="84"/>
      <c r="C1" s="84"/>
      <c r="D1" s="84"/>
    </row>
    <row r="2" spans="1:4" x14ac:dyDescent="0.2">
      <c r="A2" s="85" t="s">
        <v>34</v>
      </c>
      <c r="B2" s="85"/>
      <c r="C2" s="85"/>
      <c r="D2" s="85"/>
    </row>
    <row r="3" spans="1:4" ht="12.75" customHeight="1" x14ac:dyDescent="0.2">
      <c r="A3" s="86" t="s">
        <v>35</v>
      </c>
      <c r="B3" s="86" t="s">
        <v>97</v>
      </c>
      <c r="C3" s="86" t="s">
        <v>100</v>
      </c>
      <c r="D3" s="86" t="s">
        <v>115</v>
      </c>
    </row>
    <row r="4" spans="1:4" x14ac:dyDescent="0.2">
      <c r="A4" s="86"/>
      <c r="B4" s="86"/>
      <c r="C4" s="86"/>
      <c r="D4" s="86"/>
    </row>
    <row r="5" spans="1:4" x14ac:dyDescent="0.2">
      <c r="A5" s="86"/>
      <c r="B5" s="86"/>
      <c r="C5" s="86"/>
      <c r="D5" s="86"/>
    </row>
    <row r="6" spans="1:4" x14ac:dyDescent="0.2">
      <c r="A6" s="86"/>
      <c r="B6" s="86"/>
      <c r="C6" s="86"/>
      <c r="D6" s="86"/>
    </row>
    <row r="7" spans="1:4" x14ac:dyDescent="0.2">
      <c r="A7" s="64" t="s">
        <v>36</v>
      </c>
      <c r="B7" s="32">
        <f>SUM('1 lentele'!G58)</f>
        <v>7717.6999999999989</v>
      </c>
      <c r="C7" s="32">
        <f>SUM('1 lentele'!I58)</f>
        <v>8040.8</v>
      </c>
      <c r="D7" s="32">
        <f>SUM('1 lentele'!K58)</f>
        <v>8086.3</v>
      </c>
    </row>
    <row r="8" spans="1:4" x14ac:dyDescent="0.2">
      <c r="A8" s="66" t="s">
        <v>123</v>
      </c>
      <c r="B8" s="34">
        <f>'1 lentele'!H58</f>
        <v>6565</v>
      </c>
      <c r="C8" s="35">
        <f>'1 lentele'!J58</f>
        <v>6578</v>
      </c>
      <c r="D8" s="35">
        <f>'1 lentele'!L58</f>
        <v>6604.5</v>
      </c>
    </row>
    <row r="9" spans="1:4" x14ac:dyDescent="0.2">
      <c r="A9" s="67" t="s">
        <v>37</v>
      </c>
      <c r="B9" s="32">
        <f>B10+B19</f>
        <v>7717.6999999999989</v>
      </c>
      <c r="C9" s="32">
        <f>C10+C19</f>
        <v>8040.7999999999993</v>
      </c>
      <c r="D9" s="32">
        <f>D10+D19</f>
        <v>8086.3</v>
      </c>
    </row>
    <row r="10" spans="1:4" x14ac:dyDescent="0.2">
      <c r="A10" s="68" t="s">
        <v>38</v>
      </c>
      <c r="B10" s="33">
        <f>B11+B12+B17+B18</f>
        <v>7717.6999999999989</v>
      </c>
      <c r="C10" s="33">
        <f>C11+C12+C17+C18</f>
        <v>7849.5999999999995</v>
      </c>
      <c r="D10" s="33">
        <f>D11+D12+D17+D18</f>
        <v>7895</v>
      </c>
    </row>
    <row r="11" spans="1:4" ht="22.5" x14ac:dyDescent="0.2">
      <c r="A11" s="69" t="s">
        <v>39</v>
      </c>
      <c r="B11" s="34">
        <f>'1 lentele'!G53</f>
        <v>3664.6</v>
      </c>
      <c r="C11" s="34">
        <f>'1 lentele'!I53</f>
        <v>3766.2999999999997</v>
      </c>
      <c r="D11" s="34">
        <f>'1 lentele'!K53</f>
        <v>3798.7999999999997</v>
      </c>
    </row>
    <row r="12" spans="1:4" x14ac:dyDescent="0.2">
      <c r="A12" s="69" t="s">
        <v>40</v>
      </c>
      <c r="B12" s="34">
        <f>B14+B15+B16</f>
        <v>3866.7</v>
      </c>
      <c r="C12" s="34">
        <f>C14+C15+C16</f>
        <v>3900.5</v>
      </c>
      <c r="D12" s="34">
        <f>D14+D15+D16</f>
        <v>3911.2</v>
      </c>
    </row>
    <row r="13" spans="1:4" x14ac:dyDescent="0.2">
      <c r="A13" s="70" t="s">
        <v>41</v>
      </c>
      <c r="B13" s="34"/>
      <c r="C13" s="34"/>
      <c r="D13" s="34"/>
    </row>
    <row r="14" spans="1:4" ht="22.5" x14ac:dyDescent="0.2">
      <c r="A14" s="69" t="s">
        <v>42</v>
      </c>
      <c r="B14" s="34"/>
      <c r="C14" s="34"/>
      <c r="D14" s="34"/>
    </row>
    <row r="15" spans="1:4" x14ac:dyDescent="0.2">
      <c r="A15" s="69" t="s">
        <v>43</v>
      </c>
      <c r="B15" s="34">
        <f>'1 lentele'!G54</f>
        <v>3779.7</v>
      </c>
      <c r="C15" s="34">
        <f>'1 lentele'!I54</f>
        <v>3795.7</v>
      </c>
      <c r="D15" s="34">
        <f>'1 lentele'!K54</f>
        <v>3806.7</v>
      </c>
    </row>
    <row r="16" spans="1:4" x14ac:dyDescent="0.2">
      <c r="A16" s="69" t="s">
        <v>79</v>
      </c>
      <c r="B16" s="34">
        <f>'1 lentele'!G55</f>
        <v>87</v>
      </c>
      <c r="C16" s="34">
        <f>'1 lentele'!I55</f>
        <v>104.8</v>
      </c>
      <c r="D16" s="34">
        <f>'1 lentele'!K55</f>
        <v>104.5</v>
      </c>
    </row>
    <row r="17" spans="1:4" x14ac:dyDescent="0.2">
      <c r="A17" s="69" t="s">
        <v>44</v>
      </c>
      <c r="B17" s="34">
        <f>'1 lentele'!G57</f>
        <v>186.39999999999998</v>
      </c>
      <c r="C17" s="34">
        <f>'1 lentele'!I57</f>
        <v>182.8</v>
      </c>
      <c r="D17" s="34">
        <f>'1 lentele'!K57</f>
        <v>185</v>
      </c>
    </row>
    <row r="18" spans="1:4" x14ac:dyDescent="0.2">
      <c r="A18" s="66" t="s">
        <v>45</v>
      </c>
      <c r="B18" s="34"/>
      <c r="C18" s="34"/>
      <c r="D18" s="34"/>
    </row>
    <row r="19" spans="1:4" x14ac:dyDescent="0.2">
      <c r="A19" s="65" t="s">
        <v>83</v>
      </c>
      <c r="B19" s="33">
        <f>SUM(B20:B25)</f>
        <v>0</v>
      </c>
      <c r="C19" s="33">
        <f>SUM(C20:C25)</f>
        <v>191.2</v>
      </c>
      <c r="D19" s="33">
        <f>SUM(D20:D25)</f>
        <v>191.3</v>
      </c>
    </row>
    <row r="20" spans="1:4" x14ac:dyDescent="0.2">
      <c r="A20" s="71" t="s">
        <v>46</v>
      </c>
      <c r="B20" s="34"/>
      <c r="C20" s="34"/>
      <c r="D20" s="34"/>
    </row>
    <row r="21" spans="1:4" x14ac:dyDescent="0.2">
      <c r="A21" s="72" t="s">
        <v>47</v>
      </c>
      <c r="B21" s="34"/>
      <c r="C21" s="34"/>
      <c r="D21" s="34"/>
    </row>
    <row r="22" spans="1:4" x14ac:dyDescent="0.2">
      <c r="A22" s="72" t="s">
        <v>48</v>
      </c>
      <c r="B22" s="34">
        <f>SUM('1 lentele'!G56)</f>
        <v>0</v>
      </c>
      <c r="C22" s="34">
        <f>SUM('1 lentele'!I56)</f>
        <v>191.2</v>
      </c>
      <c r="D22" s="34">
        <f>SUM('1 lentele'!K56)</f>
        <v>191.3</v>
      </c>
    </row>
    <row r="23" spans="1:4" x14ac:dyDescent="0.2">
      <c r="A23" s="72" t="s">
        <v>49</v>
      </c>
      <c r="B23" s="34"/>
      <c r="C23" s="34"/>
      <c r="D23" s="34"/>
    </row>
    <row r="24" spans="1:4" x14ac:dyDescent="0.2">
      <c r="A24" s="72" t="s">
        <v>50</v>
      </c>
      <c r="B24" s="34"/>
      <c r="C24" s="34"/>
      <c r="D24" s="34"/>
    </row>
    <row r="25" spans="1:4" x14ac:dyDescent="0.2">
      <c r="A25" s="72" t="s">
        <v>51</v>
      </c>
      <c r="B25" s="34"/>
      <c r="C25" s="34"/>
      <c r="D25" s="34"/>
    </row>
    <row r="28" spans="1:4" x14ac:dyDescent="0.2">
      <c r="B28" s="12"/>
      <c r="C28" s="12"/>
      <c r="D28" s="12"/>
    </row>
    <row r="30" spans="1:4" x14ac:dyDescent="0.2">
      <c r="B30" s="12"/>
      <c r="C30" s="12"/>
      <c r="D30" s="12"/>
    </row>
    <row r="33" spans="2:4" x14ac:dyDescent="0.2">
      <c r="B33" s="12"/>
      <c r="C33" s="12"/>
      <c r="D33" s="12"/>
    </row>
  </sheetData>
  <mergeCells count="6">
    <mergeCell ref="A1:D1"/>
    <mergeCell ref="A2:D2"/>
    <mergeCell ref="A3:A6"/>
    <mergeCell ref="B3:B6"/>
    <mergeCell ref="C3:C6"/>
    <mergeCell ref="D3:D6"/>
  </mergeCells>
  <printOptions horizontalCentered="1"/>
  <pageMargins left="0.70866141732283472" right="0.70866141732283472" top="0.74803149606299213" bottom="0.74803149606299213" header="0.31496062992125984" footer="0.31496062992125984"/>
  <pageSetup paperSize="9" firstPageNumber="5" orientation="portrait" useFirstPageNumber="1" r:id="rId1"/>
  <headerFooter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2"/>
  <sheetViews>
    <sheetView tabSelected="1" topLeftCell="A13" zoomScale="115" zoomScaleNormal="115" workbookViewId="0">
      <selection activeCell="H30" sqref="H30"/>
    </sheetView>
  </sheetViews>
  <sheetFormatPr defaultColWidth="9.140625" defaultRowHeight="11.25" x14ac:dyDescent="0.2"/>
  <cols>
    <col min="1" max="1" width="2.5703125" style="1" customWidth="1"/>
    <col min="2" max="3" width="2.7109375" style="1" customWidth="1"/>
    <col min="4" max="4" width="44.42578125" style="1" customWidth="1"/>
    <col min="5" max="5" width="6.28515625" style="5" customWidth="1"/>
    <col min="6" max="6" width="8.140625" style="1" customWidth="1"/>
    <col min="7" max="7" width="5.5703125" style="1" customWidth="1"/>
    <col min="8" max="8" width="5.28515625" style="1" customWidth="1"/>
    <col min="9" max="9" width="5.7109375" style="1" customWidth="1"/>
    <col min="10" max="12" width="5.28515625" style="1" customWidth="1"/>
    <col min="13" max="13" width="32.85546875" style="1" customWidth="1"/>
    <col min="14" max="14" width="3.5703125" style="1" customWidth="1"/>
    <col min="15" max="15" width="2.85546875" style="1" customWidth="1"/>
    <col min="16" max="16" width="3.28515625" style="1" customWidth="1"/>
    <col min="17" max="16384" width="9.140625" style="1"/>
  </cols>
  <sheetData>
    <row r="1" spans="1:18" ht="34.5" customHeight="1" x14ac:dyDescent="0.2">
      <c r="M1" s="116" t="s">
        <v>102</v>
      </c>
      <c r="N1" s="116"/>
      <c r="O1" s="116"/>
      <c r="P1" s="116"/>
    </row>
    <row r="2" spans="1:18" ht="12.75" customHeight="1" x14ac:dyDescent="0.2">
      <c r="A2" s="118" t="s">
        <v>15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</row>
    <row r="3" spans="1:18" s="2" customFormat="1" ht="13.5" customHeight="1" x14ac:dyDescent="0.2">
      <c r="A3" s="119" t="s">
        <v>33</v>
      </c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</row>
    <row r="4" spans="1:18" s="9" customFormat="1" ht="15.75" customHeight="1" x14ac:dyDescent="0.2">
      <c r="A4" s="120" t="s">
        <v>24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</row>
    <row r="5" spans="1:18" s="2" customFormat="1" ht="10.5" x14ac:dyDescent="0.2">
      <c r="A5" s="122" t="s">
        <v>25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</row>
    <row r="6" spans="1:18" ht="17.25" customHeight="1" x14ac:dyDescent="0.2">
      <c r="A6" s="123" t="s">
        <v>84</v>
      </c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</row>
    <row r="7" spans="1:18" ht="15" customHeight="1" x14ac:dyDescent="0.2">
      <c r="A7" s="124" t="s">
        <v>30</v>
      </c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</row>
    <row r="8" spans="1:18" ht="22.5" customHeight="1" x14ac:dyDescent="0.2">
      <c r="A8" s="106" t="s">
        <v>0</v>
      </c>
      <c r="B8" s="106" t="s">
        <v>1</v>
      </c>
      <c r="C8" s="106" t="s">
        <v>2</v>
      </c>
      <c r="D8" s="110" t="s">
        <v>3</v>
      </c>
      <c r="E8" s="106" t="s">
        <v>4</v>
      </c>
      <c r="F8" s="106" t="s">
        <v>5</v>
      </c>
      <c r="G8" s="110" t="s">
        <v>97</v>
      </c>
      <c r="H8" s="110"/>
      <c r="I8" s="110" t="s">
        <v>100</v>
      </c>
      <c r="J8" s="110"/>
      <c r="K8" s="110" t="s">
        <v>115</v>
      </c>
      <c r="L8" s="110"/>
      <c r="M8" s="105" t="s">
        <v>6</v>
      </c>
      <c r="N8" s="105"/>
      <c r="O8" s="105"/>
      <c r="P8" s="105"/>
    </row>
    <row r="9" spans="1:18" ht="18.75" customHeight="1" x14ac:dyDescent="0.2">
      <c r="A9" s="106"/>
      <c r="B9" s="106"/>
      <c r="C9" s="106"/>
      <c r="D9" s="110"/>
      <c r="E9" s="106"/>
      <c r="F9" s="106"/>
      <c r="G9" s="104" t="s">
        <v>7</v>
      </c>
      <c r="H9" s="107" t="s">
        <v>9</v>
      </c>
      <c r="I9" s="106" t="s">
        <v>7</v>
      </c>
      <c r="J9" s="107" t="s">
        <v>9</v>
      </c>
      <c r="K9" s="106" t="s">
        <v>7</v>
      </c>
      <c r="L9" s="107" t="s">
        <v>9</v>
      </c>
      <c r="M9" s="109" t="s">
        <v>23</v>
      </c>
      <c r="N9" s="109" t="s">
        <v>8</v>
      </c>
      <c r="O9" s="109"/>
      <c r="P9" s="109"/>
    </row>
    <row r="10" spans="1:18" ht="95.25" customHeight="1" x14ac:dyDescent="0.2">
      <c r="A10" s="106"/>
      <c r="B10" s="106"/>
      <c r="C10" s="106"/>
      <c r="D10" s="110"/>
      <c r="E10" s="106"/>
      <c r="F10" s="106"/>
      <c r="G10" s="104"/>
      <c r="H10" s="108"/>
      <c r="I10" s="106"/>
      <c r="J10" s="108"/>
      <c r="K10" s="106"/>
      <c r="L10" s="108"/>
      <c r="M10" s="109"/>
      <c r="N10" s="43" t="s">
        <v>116</v>
      </c>
      <c r="O10" s="43" t="s">
        <v>101</v>
      </c>
      <c r="P10" s="43" t="s">
        <v>117</v>
      </c>
    </row>
    <row r="11" spans="1:18" ht="15" customHeight="1" x14ac:dyDescent="0.2">
      <c r="A11" s="111" t="s">
        <v>80</v>
      </c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1"/>
      <c r="P11" s="111"/>
      <c r="Q11" s="3"/>
    </row>
    <row r="12" spans="1:18" ht="15" customHeight="1" x14ac:dyDescent="0.2">
      <c r="A12" s="112" t="s">
        <v>26</v>
      </c>
      <c r="B12" s="112"/>
      <c r="C12" s="112"/>
      <c r="D12" s="112"/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12"/>
      <c r="P12" s="112"/>
      <c r="Q12" s="3"/>
    </row>
    <row r="13" spans="1:18" ht="15" customHeight="1" x14ac:dyDescent="0.2">
      <c r="A13" s="44" t="s">
        <v>16</v>
      </c>
      <c r="B13" s="117" t="s">
        <v>81</v>
      </c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3"/>
    </row>
    <row r="14" spans="1:18" ht="15" customHeight="1" x14ac:dyDescent="0.2">
      <c r="A14" s="45" t="s">
        <v>16</v>
      </c>
      <c r="B14" s="42" t="s">
        <v>16</v>
      </c>
      <c r="C14" s="115" t="s">
        <v>31</v>
      </c>
      <c r="D14" s="115"/>
      <c r="E14" s="115"/>
      <c r="F14" s="115"/>
      <c r="G14" s="115"/>
      <c r="H14" s="115"/>
      <c r="I14" s="115"/>
      <c r="J14" s="115"/>
      <c r="K14" s="115"/>
      <c r="L14" s="115"/>
      <c r="M14" s="115"/>
      <c r="N14" s="115"/>
      <c r="O14" s="115"/>
      <c r="P14" s="115"/>
      <c r="Q14" s="3"/>
    </row>
    <row r="15" spans="1:18" ht="11.25" customHeight="1" x14ac:dyDescent="0.2">
      <c r="A15" s="90" t="s">
        <v>16</v>
      </c>
      <c r="B15" s="91" t="s">
        <v>16</v>
      </c>
      <c r="C15" s="92" t="s">
        <v>16</v>
      </c>
      <c r="D15" s="93" t="s">
        <v>74</v>
      </c>
      <c r="E15" s="94" t="s">
        <v>109</v>
      </c>
      <c r="F15" s="55" t="s">
        <v>27</v>
      </c>
      <c r="G15" s="36">
        <v>2607.1999999999998</v>
      </c>
      <c r="H15" s="36">
        <v>1994.1</v>
      </c>
      <c r="I15" s="36">
        <v>2620</v>
      </c>
      <c r="J15" s="36">
        <v>2000</v>
      </c>
      <c r="K15" s="36">
        <v>2650</v>
      </c>
      <c r="L15" s="36">
        <v>2020</v>
      </c>
      <c r="M15" s="114" t="s">
        <v>77</v>
      </c>
      <c r="N15" s="96">
        <v>4</v>
      </c>
      <c r="O15" s="96">
        <v>4</v>
      </c>
      <c r="P15" s="96">
        <v>4</v>
      </c>
      <c r="Q15" s="3"/>
      <c r="R15" s="10"/>
    </row>
    <row r="16" spans="1:18" x14ac:dyDescent="0.2">
      <c r="A16" s="90"/>
      <c r="B16" s="91"/>
      <c r="C16" s="92"/>
      <c r="D16" s="93"/>
      <c r="E16" s="94"/>
      <c r="F16" s="55" t="s">
        <v>92</v>
      </c>
      <c r="G16" s="36">
        <v>3712.3</v>
      </c>
      <c r="H16" s="36">
        <v>3571.6</v>
      </c>
      <c r="I16" s="36">
        <v>3720</v>
      </c>
      <c r="J16" s="36">
        <v>3575</v>
      </c>
      <c r="K16" s="36">
        <v>3730</v>
      </c>
      <c r="L16" s="36">
        <v>3580</v>
      </c>
      <c r="M16" s="114"/>
      <c r="N16" s="97"/>
      <c r="O16" s="97"/>
      <c r="P16" s="97"/>
      <c r="Q16" s="3"/>
      <c r="R16" s="10"/>
    </row>
    <row r="17" spans="1:18" x14ac:dyDescent="0.2">
      <c r="A17" s="90"/>
      <c r="B17" s="91"/>
      <c r="C17" s="92"/>
      <c r="D17" s="93"/>
      <c r="E17" s="94"/>
      <c r="F17" s="55" t="s">
        <v>29</v>
      </c>
      <c r="G17" s="36">
        <v>30.1</v>
      </c>
      <c r="H17" s="36">
        <v>27.6</v>
      </c>
      <c r="I17" s="36">
        <v>46.2</v>
      </c>
      <c r="J17" s="36">
        <v>18</v>
      </c>
      <c r="K17" s="36">
        <v>46.2</v>
      </c>
      <c r="L17" s="36">
        <v>18</v>
      </c>
      <c r="M17" s="114"/>
      <c r="N17" s="97"/>
      <c r="O17" s="97"/>
      <c r="P17" s="97"/>
      <c r="Q17" s="3"/>
      <c r="R17" s="10"/>
    </row>
    <row r="18" spans="1:18" x14ac:dyDescent="0.2">
      <c r="A18" s="90"/>
      <c r="B18" s="91"/>
      <c r="C18" s="92"/>
      <c r="D18" s="93"/>
      <c r="E18" s="94"/>
      <c r="F18" s="58" t="s">
        <v>28</v>
      </c>
      <c r="G18" s="36">
        <v>107</v>
      </c>
      <c r="H18" s="36">
        <v>0</v>
      </c>
      <c r="I18" s="36">
        <v>103</v>
      </c>
      <c r="J18" s="36">
        <v>1</v>
      </c>
      <c r="K18" s="36">
        <v>104</v>
      </c>
      <c r="L18" s="36">
        <v>1.2</v>
      </c>
      <c r="M18" s="114"/>
      <c r="N18" s="97"/>
      <c r="O18" s="97"/>
      <c r="P18" s="97"/>
      <c r="Q18" s="3"/>
    </row>
    <row r="19" spans="1:18" x14ac:dyDescent="0.2">
      <c r="A19" s="90"/>
      <c r="B19" s="91"/>
      <c r="C19" s="92"/>
      <c r="D19" s="93"/>
      <c r="E19" s="113"/>
      <c r="F19" s="59" t="s">
        <v>10</v>
      </c>
      <c r="G19" s="37">
        <f t="shared" ref="G19:L19" si="0">SUM(G15:G18)</f>
        <v>6456.6</v>
      </c>
      <c r="H19" s="37">
        <f t="shared" si="0"/>
        <v>5593.3</v>
      </c>
      <c r="I19" s="37">
        <f t="shared" si="0"/>
        <v>6489.2</v>
      </c>
      <c r="J19" s="37">
        <f t="shared" si="0"/>
        <v>5594</v>
      </c>
      <c r="K19" s="37">
        <f t="shared" si="0"/>
        <v>6530.2</v>
      </c>
      <c r="L19" s="37">
        <f t="shared" si="0"/>
        <v>5619.2</v>
      </c>
      <c r="M19" s="114"/>
      <c r="N19" s="98"/>
      <c r="O19" s="98"/>
      <c r="P19" s="98"/>
      <c r="Q19" s="3"/>
    </row>
    <row r="20" spans="1:18" x14ac:dyDescent="0.2">
      <c r="A20" s="90" t="s">
        <v>16</v>
      </c>
      <c r="B20" s="91" t="s">
        <v>16</v>
      </c>
      <c r="C20" s="92" t="s">
        <v>18</v>
      </c>
      <c r="D20" s="93" t="s">
        <v>75</v>
      </c>
      <c r="E20" s="94" t="s">
        <v>90</v>
      </c>
      <c r="F20" s="55" t="s">
        <v>27</v>
      </c>
      <c r="G20" s="36">
        <v>872</v>
      </c>
      <c r="H20" s="36">
        <v>815.7</v>
      </c>
      <c r="I20" s="36">
        <v>880</v>
      </c>
      <c r="J20" s="36">
        <v>820</v>
      </c>
      <c r="K20" s="36">
        <v>880</v>
      </c>
      <c r="L20" s="36">
        <v>820</v>
      </c>
      <c r="M20" s="95" t="s">
        <v>67</v>
      </c>
      <c r="N20" s="96">
        <v>2</v>
      </c>
      <c r="O20" s="96">
        <v>2</v>
      </c>
      <c r="P20" s="96">
        <v>2</v>
      </c>
      <c r="Q20" s="3"/>
    </row>
    <row r="21" spans="1:18" x14ac:dyDescent="0.2">
      <c r="A21" s="90"/>
      <c r="B21" s="91"/>
      <c r="C21" s="92"/>
      <c r="D21" s="93"/>
      <c r="E21" s="94"/>
      <c r="F21" s="55" t="s">
        <v>94</v>
      </c>
      <c r="G21" s="36">
        <v>54</v>
      </c>
      <c r="H21" s="36"/>
      <c r="I21" s="36">
        <v>55</v>
      </c>
      <c r="J21" s="36"/>
      <c r="K21" s="36">
        <v>55</v>
      </c>
      <c r="L21" s="36"/>
      <c r="M21" s="95"/>
      <c r="N21" s="97"/>
      <c r="O21" s="97"/>
      <c r="P21" s="97"/>
      <c r="Q21" s="3"/>
    </row>
    <row r="22" spans="1:18" x14ac:dyDescent="0.2">
      <c r="A22" s="90"/>
      <c r="B22" s="91"/>
      <c r="C22" s="92"/>
      <c r="D22" s="93"/>
      <c r="E22" s="94"/>
      <c r="F22" s="58" t="s">
        <v>28</v>
      </c>
      <c r="G22" s="36">
        <v>76.7</v>
      </c>
      <c r="H22" s="36">
        <v>3.5</v>
      </c>
      <c r="I22" s="36">
        <v>77</v>
      </c>
      <c r="J22" s="36">
        <v>3.6</v>
      </c>
      <c r="K22" s="36">
        <v>78</v>
      </c>
      <c r="L22" s="36">
        <v>3.8</v>
      </c>
      <c r="M22" s="95"/>
      <c r="N22" s="97"/>
      <c r="O22" s="97"/>
      <c r="P22" s="97"/>
      <c r="Q22" s="3"/>
    </row>
    <row r="23" spans="1:18" x14ac:dyDescent="0.2">
      <c r="A23" s="90"/>
      <c r="B23" s="91"/>
      <c r="C23" s="92"/>
      <c r="D23" s="93"/>
      <c r="E23" s="94"/>
      <c r="F23" s="58" t="s">
        <v>92</v>
      </c>
      <c r="G23" s="36">
        <v>23.6</v>
      </c>
      <c r="H23" s="36">
        <v>23.3</v>
      </c>
      <c r="I23" s="36">
        <v>31.5</v>
      </c>
      <c r="J23" s="36">
        <v>30</v>
      </c>
      <c r="K23" s="36">
        <v>31.5</v>
      </c>
      <c r="L23" s="36">
        <v>30</v>
      </c>
      <c r="M23" s="95"/>
      <c r="N23" s="97"/>
      <c r="O23" s="97"/>
      <c r="P23" s="97"/>
      <c r="Q23" s="3"/>
    </row>
    <row r="24" spans="1:18" x14ac:dyDescent="0.2">
      <c r="A24" s="90"/>
      <c r="B24" s="91"/>
      <c r="C24" s="92"/>
      <c r="D24" s="93"/>
      <c r="E24" s="94"/>
      <c r="F24" s="59" t="s">
        <v>10</v>
      </c>
      <c r="G24" s="38">
        <f t="shared" ref="G24:L24" si="1">SUM(G20:G23)</f>
        <v>1026.3</v>
      </c>
      <c r="H24" s="38">
        <f t="shared" si="1"/>
        <v>842.5</v>
      </c>
      <c r="I24" s="38">
        <f t="shared" si="1"/>
        <v>1043.5</v>
      </c>
      <c r="J24" s="38">
        <f t="shared" si="1"/>
        <v>853.6</v>
      </c>
      <c r="K24" s="38">
        <f t="shared" si="1"/>
        <v>1044.5</v>
      </c>
      <c r="L24" s="38">
        <f t="shared" si="1"/>
        <v>853.8</v>
      </c>
      <c r="M24" s="95"/>
      <c r="N24" s="98"/>
      <c r="O24" s="98"/>
      <c r="P24" s="98"/>
      <c r="Q24" s="3"/>
    </row>
    <row r="25" spans="1:18" ht="11.25" customHeight="1" x14ac:dyDescent="0.2">
      <c r="A25" s="90" t="s">
        <v>16</v>
      </c>
      <c r="B25" s="91" t="s">
        <v>16</v>
      </c>
      <c r="C25" s="92" t="s">
        <v>17</v>
      </c>
      <c r="D25" s="93" t="s">
        <v>95</v>
      </c>
      <c r="E25" s="94" t="s">
        <v>119</v>
      </c>
      <c r="F25" s="58" t="s">
        <v>92</v>
      </c>
      <c r="G25" s="36">
        <v>2.1</v>
      </c>
      <c r="H25" s="36">
        <v>2.1</v>
      </c>
      <c r="I25" s="36">
        <v>2.2000000000000002</v>
      </c>
      <c r="J25" s="36">
        <v>2.2000000000000002</v>
      </c>
      <c r="K25" s="36">
        <v>2.2000000000000002</v>
      </c>
      <c r="L25" s="36">
        <v>2.2000000000000002</v>
      </c>
      <c r="M25" s="93" t="s">
        <v>70</v>
      </c>
      <c r="N25" s="96">
        <v>80</v>
      </c>
      <c r="O25" s="96">
        <v>75</v>
      </c>
      <c r="P25" s="96">
        <v>75</v>
      </c>
      <c r="Q25" s="3"/>
    </row>
    <row r="26" spans="1:18" ht="10.5" customHeight="1" x14ac:dyDescent="0.2">
      <c r="A26" s="90"/>
      <c r="B26" s="91"/>
      <c r="C26" s="92"/>
      <c r="D26" s="93"/>
      <c r="E26" s="94"/>
      <c r="F26" s="59" t="s">
        <v>10</v>
      </c>
      <c r="G26" s="38">
        <f t="shared" ref="G26:L26" si="2">SUM(G25:G25)</f>
        <v>2.1</v>
      </c>
      <c r="H26" s="38">
        <f t="shared" si="2"/>
        <v>2.1</v>
      </c>
      <c r="I26" s="38">
        <f t="shared" si="2"/>
        <v>2.2000000000000002</v>
      </c>
      <c r="J26" s="38">
        <f t="shared" si="2"/>
        <v>2.2000000000000002</v>
      </c>
      <c r="K26" s="38">
        <f t="shared" si="2"/>
        <v>2.2000000000000002</v>
      </c>
      <c r="L26" s="38">
        <f t="shared" si="2"/>
        <v>2.2000000000000002</v>
      </c>
      <c r="M26" s="93"/>
      <c r="N26" s="98"/>
      <c r="O26" s="98"/>
      <c r="P26" s="98"/>
      <c r="Q26" s="3"/>
    </row>
    <row r="27" spans="1:18" s="54" customFormat="1" ht="10.5" customHeight="1" x14ac:dyDescent="0.2">
      <c r="A27" s="90" t="s">
        <v>16</v>
      </c>
      <c r="B27" s="91" t="s">
        <v>16</v>
      </c>
      <c r="C27" s="92" t="s">
        <v>19</v>
      </c>
      <c r="D27" s="93" t="s">
        <v>104</v>
      </c>
      <c r="E27" s="99" t="s">
        <v>114</v>
      </c>
      <c r="F27" s="55" t="s">
        <v>27</v>
      </c>
      <c r="G27" s="36">
        <v>6.6</v>
      </c>
      <c r="H27" s="36"/>
      <c r="I27" s="36">
        <v>10</v>
      </c>
      <c r="J27" s="36"/>
      <c r="K27" s="36">
        <v>10</v>
      </c>
      <c r="L27" s="52"/>
      <c r="M27" s="76" t="s">
        <v>105</v>
      </c>
      <c r="N27" s="53">
        <v>4</v>
      </c>
      <c r="O27" s="53">
        <v>4</v>
      </c>
      <c r="P27" s="53">
        <v>4</v>
      </c>
    </row>
    <row r="28" spans="1:18" s="54" customFormat="1" ht="22.5" customHeight="1" x14ac:dyDescent="0.2">
      <c r="A28" s="90"/>
      <c r="B28" s="91"/>
      <c r="C28" s="92"/>
      <c r="D28" s="93"/>
      <c r="E28" s="99"/>
      <c r="F28" s="59" t="s">
        <v>10</v>
      </c>
      <c r="G28" s="38">
        <f t="shared" ref="G28:L28" si="3">SUM(G27:G27)</f>
        <v>6.6</v>
      </c>
      <c r="H28" s="38">
        <f t="shared" si="3"/>
        <v>0</v>
      </c>
      <c r="I28" s="38">
        <f t="shared" si="3"/>
        <v>10</v>
      </c>
      <c r="J28" s="38">
        <f t="shared" si="3"/>
        <v>0</v>
      </c>
      <c r="K28" s="38">
        <f t="shared" si="3"/>
        <v>10</v>
      </c>
      <c r="L28" s="38">
        <f t="shared" si="3"/>
        <v>0</v>
      </c>
      <c r="M28" s="76" t="s">
        <v>106</v>
      </c>
      <c r="N28" s="77">
        <v>2</v>
      </c>
      <c r="O28" s="77">
        <v>2</v>
      </c>
      <c r="P28" s="77">
        <v>2</v>
      </c>
    </row>
    <row r="29" spans="1:18" s="54" customFormat="1" ht="9.75" customHeight="1" x14ac:dyDescent="0.2">
      <c r="A29" s="90" t="s">
        <v>16</v>
      </c>
      <c r="B29" s="91" t="s">
        <v>16</v>
      </c>
      <c r="C29" s="92" t="s">
        <v>96</v>
      </c>
      <c r="D29" s="100" t="s">
        <v>111</v>
      </c>
      <c r="E29" s="99" t="s">
        <v>114</v>
      </c>
      <c r="F29" s="75" t="s">
        <v>27</v>
      </c>
      <c r="G29" s="36">
        <v>1</v>
      </c>
      <c r="H29" s="36"/>
      <c r="I29" s="36">
        <v>1</v>
      </c>
      <c r="J29" s="36"/>
      <c r="K29" s="36">
        <v>1</v>
      </c>
      <c r="L29" s="52"/>
      <c r="M29" s="101" t="s">
        <v>112</v>
      </c>
      <c r="N29" s="96">
        <v>2</v>
      </c>
      <c r="O29" s="102">
        <v>2</v>
      </c>
      <c r="P29" s="102">
        <v>2</v>
      </c>
    </row>
    <row r="30" spans="1:18" s="54" customFormat="1" ht="8.25" customHeight="1" x14ac:dyDescent="0.2">
      <c r="A30" s="90"/>
      <c r="B30" s="91"/>
      <c r="C30" s="92"/>
      <c r="D30" s="100"/>
      <c r="E30" s="99"/>
      <c r="F30" s="59" t="s">
        <v>10</v>
      </c>
      <c r="G30" s="38">
        <f t="shared" ref="G30:L30" si="4">SUM(G29:G29)</f>
        <v>1</v>
      </c>
      <c r="H30" s="38">
        <f t="shared" si="4"/>
        <v>0</v>
      </c>
      <c r="I30" s="38">
        <f t="shared" si="4"/>
        <v>1</v>
      </c>
      <c r="J30" s="38">
        <f t="shared" si="4"/>
        <v>0</v>
      </c>
      <c r="K30" s="38">
        <f t="shared" si="4"/>
        <v>1</v>
      </c>
      <c r="L30" s="38">
        <f t="shared" si="4"/>
        <v>0</v>
      </c>
      <c r="M30" s="101"/>
      <c r="N30" s="98"/>
      <c r="O30" s="103"/>
      <c r="P30" s="103"/>
    </row>
    <row r="31" spans="1:18" s="54" customFormat="1" ht="11.65" customHeight="1" x14ac:dyDescent="0.2">
      <c r="A31" s="90" t="s">
        <v>16</v>
      </c>
      <c r="B31" s="91" t="s">
        <v>16</v>
      </c>
      <c r="C31" s="92" t="s">
        <v>110</v>
      </c>
      <c r="D31" s="100" t="s">
        <v>121</v>
      </c>
      <c r="E31" s="99" t="s">
        <v>114</v>
      </c>
      <c r="F31" s="78" t="s">
        <v>27</v>
      </c>
      <c r="G31" s="36">
        <v>1</v>
      </c>
      <c r="H31" s="36"/>
      <c r="I31" s="36">
        <v>1.1000000000000001</v>
      </c>
      <c r="J31" s="36"/>
      <c r="K31" s="36">
        <v>1.2</v>
      </c>
      <c r="L31" s="52"/>
      <c r="M31" s="101" t="s">
        <v>122</v>
      </c>
      <c r="N31" s="96">
        <v>8</v>
      </c>
      <c r="O31" s="102">
        <v>9</v>
      </c>
      <c r="P31" s="102">
        <v>10</v>
      </c>
    </row>
    <row r="32" spans="1:18" s="54" customFormat="1" ht="9.6" customHeight="1" x14ac:dyDescent="0.2">
      <c r="A32" s="90"/>
      <c r="B32" s="91"/>
      <c r="C32" s="92"/>
      <c r="D32" s="100"/>
      <c r="E32" s="99"/>
      <c r="F32" s="59" t="s">
        <v>10</v>
      </c>
      <c r="G32" s="38">
        <f t="shared" ref="G32:L32" si="5">SUM(G31:G31)</f>
        <v>1</v>
      </c>
      <c r="H32" s="38">
        <f t="shared" si="5"/>
        <v>0</v>
      </c>
      <c r="I32" s="38">
        <f t="shared" si="5"/>
        <v>1.1000000000000001</v>
      </c>
      <c r="J32" s="38">
        <f t="shared" si="5"/>
        <v>0</v>
      </c>
      <c r="K32" s="38">
        <f t="shared" si="5"/>
        <v>1.2</v>
      </c>
      <c r="L32" s="38">
        <f t="shared" si="5"/>
        <v>0</v>
      </c>
      <c r="M32" s="101"/>
      <c r="N32" s="98"/>
      <c r="O32" s="103"/>
      <c r="P32" s="103"/>
    </row>
    <row r="33" spans="1:17" s="54" customFormat="1" ht="11.65" customHeight="1" x14ac:dyDescent="0.2">
      <c r="A33" s="90" t="s">
        <v>16</v>
      </c>
      <c r="B33" s="91" t="s">
        <v>16</v>
      </c>
      <c r="C33" s="92" t="s">
        <v>132</v>
      </c>
      <c r="D33" s="100" t="s">
        <v>134</v>
      </c>
      <c r="E33" s="99" t="s">
        <v>124</v>
      </c>
      <c r="F33" s="82" t="s">
        <v>27</v>
      </c>
      <c r="G33" s="36">
        <v>7.8</v>
      </c>
      <c r="H33" s="36"/>
      <c r="I33" s="36">
        <v>15.7</v>
      </c>
      <c r="J33" s="36"/>
      <c r="K33" s="36">
        <v>15.1</v>
      </c>
      <c r="L33" s="52"/>
      <c r="M33" s="101" t="s">
        <v>133</v>
      </c>
      <c r="N33" s="96">
        <v>237</v>
      </c>
      <c r="O33" s="102">
        <v>461</v>
      </c>
      <c r="P33" s="102">
        <v>440</v>
      </c>
    </row>
    <row r="34" spans="1:17" s="54" customFormat="1" ht="11.65" customHeight="1" x14ac:dyDescent="0.2">
      <c r="A34" s="90"/>
      <c r="B34" s="91"/>
      <c r="C34" s="92"/>
      <c r="D34" s="100"/>
      <c r="E34" s="99"/>
      <c r="F34" s="82" t="s">
        <v>94</v>
      </c>
      <c r="G34" s="36">
        <v>2.9</v>
      </c>
      <c r="H34" s="36"/>
      <c r="I34" s="36">
        <v>3.6</v>
      </c>
      <c r="J34" s="36"/>
      <c r="K34" s="36">
        <v>3.3</v>
      </c>
      <c r="L34" s="52"/>
      <c r="M34" s="101"/>
      <c r="N34" s="97"/>
      <c r="O34" s="136"/>
      <c r="P34" s="136"/>
    </row>
    <row r="35" spans="1:17" s="54" customFormat="1" ht="9.6" customHeight="1" x14ac:dyDescent="0.2">
      <c r="A35" s="90"/>
      <c r="B35" s="91"/>
      <c r="C35" s="92"/>
      <c r="D35" s="100"/>
      <c r="E35" s="99"/>
      <c r="F35" s="59" t="s">
        <v>10</v>
      </c>
      <c r="G35" s="38">
        <f t="shared" ref="G35:L35" si="6">SUM(G33:G33)</f>
        <v>7.8</v>
      </c>
      <c r="H35" s="38">
        <f t="shared" si="6"/>
        <v>0</v>
      </c>
      <c r="I35" s="38">
        <f t="shared" si="6"/>
        <v>15.7</v>
      </c>
      <c r="J35" s="38">
        <f t="shared" si="6"/>
        <v>0</v>
      </c>
      <c r="K35" s="38">
        <f t="shared" si="6"/>
        <v>15.1</v>
      </c>
      <c r="L35" s="38">
        <f t="shared" si="6"/>
        <v>0</v>
      </c>
      <c r="M35" s="101"/>
      <c r="N35" s="98"/>
      <c r="O35" s="103"/>
      <c r="P35" s="103"/>
    </row>
    <row r="36" spans="1:17" ht="14.25" customHeight="1" x14ac:dyDescent="0.2">
      <c r="A36" s="45" t="s">
        <v>16</v>
      </c>
      <c r="B36" s="42" t="s">
        <v>16</v>
      </c>
      <c r="C36" s="91" t="s">
        <v>11</v>
      </c>
      <c r="D36" s="91"/>
      <c r="E36" s="91"/>
      <c r="F36" s="91"/>
      <c r="G36" s="46">
        <f>SUM(G19+G24+G26+G28+G30+G32)+G35</f>
        <v>7501.4000000000015</v>
      </c>
      <c r="H36" s="46">
        <f t="shared" ref="H36:L36" si="7">SUM(H19+H24+H26+H28+H30+H32)+H35</f>
        <v>6437.9000000000005</v>
      </c>
      <c r="I36" s="46">
        <f t="shared" si="7"/>
        <v>7562.7</v>
      </c>
      <c r="J36" s="46">
        <f t="shared" si="7"/>
        <v>6449.8</v>
      </c>
      <c r="K36" s="46">
        <f t="shared" si="7"/>
        <v>7604.2</v>
      </c>
      <c r="L36" s="46">
        <f t="shared" si="7"/>
        <v>6475.2</v>
      </c>
      <c r="M36" s="47" t="s">
        <v>20</v>
      </c>
      <c r="N36" s="47" t="s">
        <v>20</v>
      </c>
      <c r="O36" s="47" t="s">
        <v>20</v>
      </c>
      <c r="P36" s="47" t="s">
        <v>20</v>
      </c>
    </row>
    <row r="37" spans="1:17" ht="15" customHeight="1" x14ac:dyDescent="0.2">
      <c r="A37" s="44" t="s">
        <v>16</v>
      </c>
      <c r="B37" s="48">
        <v>2</v>
      </c>
      <c r="C37" s="115" t="s">
        <v>32</v>
      </c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3"/>
    </row>
    <row r="38" spans="1:17" x14ac:dyDescent="0.2">
      <c r="A38" s="90" t="s">
        <v>16</v>
      </c>
      <c r="B38" s="91" t="s">
        <v>18</v>
      </c>
      <c r="C38" s="92" t="s">
        <v>16</v>
      </c>
      <c r="D38" s="93" t="s">
        <v>76</v>
      </c>
      <c r="E38" s="94" t="s">
        <v>78</v>
      </c>
      <c r="F38" s="58" t="s">
        <v>27</v>
      </c>
      <c r="G38" s="36">
        <v>105</v>
      </c>
      <c r="H38" s="36">
        <v>86</v>
      </c>
      <c r="I38" s="36">
        <v>106</v>
      </c>
      <c r="J38" s="36">
        <v>87</v>
      </c>
      <c r="K38" s="36">
        <v>108</v>
      </c>
      <c r="L38" s="36">
        <v>88</v>
      </c>
      <c r="M38" s="95" t="s">
        <v>86</v>
      </c>
      <c r="N38" s="96">
        <v>350</v>
      </c>
      <c r="O38" s="96">
        <v>345</v>
      </c>
      <c r="P38" s="96">
        <v>340</v>
      </c>
      <c r="Q38" s="3"/>
    </row>
    <row r="39" spans="1:17" x14ac:dyDescent="0.2">
      <c r="A39" s="90"/>
      <c r="B39" s="91"/>
      <c r="C39" s="92"/>
      <c r="D39" s="93"/>
      <c r="E39" s="94"/>
      <c r="F39" s="58" t="s">
        <v>92</v>
      </c>
      <c r="G39" s="36">
        <v>41.7</v>
      </c>
      <c r="H39" s="36">
        <v>41.1</v>
      </c>
      <c r="I39" s="36">
        <v>42</v>
      </c>
      <c r="J39" s="36">
        <v>41.2</v>
      </c>
      <c r="K39" s="36">
        <v>43</v>
      </c>
      <c r="L39" s="36">
        <v>41.3</v>
      </c>
      <c r="M39" s="95"/>
      <c r="N39" s="97"/>
      <c r="O39" s="97"/>
      <c r="P39" s="97"/>
      <c r="Q39" s="3"/>
    </row>
    <row r="40" spans="1:17" x14ac:dyDescent="0.2">
      <c r="A40" s="90"/>
      <c r="B40" s="91"/>
      <c r="C40" s="92"/>
      <c r="D40" s="93"/>
      <c r="E40" s="94"/>
      <c r="F40" s="58" t="s">
        <v>28</v>
      </c>
      <c r="G40" s="36">
        <v>2.7</v>
      </c>
      <c r="H40" s="36"/>
      <c r="I40" s="36">
        <v>2.8</v>
      </c>
      <c r="J40" s="36"/>
      <c r="K40" s="36">
        <v>3</v>
      </c>
      <c r="L40" s="36"/>
      <c r="M40" s="95"/>
      <c r="N40" s="97"/>
      <c r="O40" s="97"/>
      <c r="P40" s="97"/>
      <c r="Q40" s="3"/>
    </row>
    <row r="41" spans="1:17" x14ac:dyDescent="0.2">
      <c r="A41" s="90"/>
      <c r="B41" s="91"/>
      <c r="C41" s="92"/>
      <c r="D41" s="93"/>
      <c r="E41" s="94"/>
      <c r="F41" s="59" t="s">
        <v>10</v>
      </c>
      <c r="G41" s="38">
        <f>SUM(G38:G40)</f>
        <v>149.39999999999998</v>
      </c>
      <c r="H41" s="38">
        <f>SUM(H38:H40)</f>
        <v>127.1</v>
      </c>
      <c r="I41" s="38">
        <f t="shared" ref="I41:L41" si="8">SUM(I38:I40)</f>
        <v>150.80000000000001</v>
      </c>
      <c r="J41" s="38">
        <f t="shared" si="8"/>
        <v>128.19999999999999</v>
      </c>
      <c r="K41" s="38">
        <f t="shared" si="8"/>
        <v>154</v>
      </c>
      <c r="L41" s="38">
        <f t="shared" si="8"/>
        <v>129.30000000000001</v>
      </c>
      <c r="M41" s="95"/>
      <c r="N41" s="98"/>
      <c r="O41" s="98"/>
      <c r="P41" s="98"/>
      <c r="Q41" s="3"/>
    </row>
    <row r="42" spans="1:17" x14ac:dyDescent="0.2">
      <c r="A42" s="90" t="s">
        <v>16</v>
      </c>
      <c r="B42" s="91" t="s">
        <v>18</v>
      </c>
      <c r="C42" s="92" t="s">
        <v>18</v>
      </c>
      <c r="D42" s="93" t="s">
        <v>21</v>
      </c>
      <c r="E42" s="94" t="s">
        <v>120</v>
      </c>
      <c r="F42" s="58" t="s">
        <v>27</v>
      </c>
      <c r="G42" s="36">
        <v>64</v>
      </c>
      <c r="H42" s="39"/>
      <c r="I42" s="39">
        <v>65</v>
      </c>
      <c r="J42" s="39"/>
      <c r="K42" s="39">
        <v>66</v>
      </c>
      <c r="L42" s="39"/>
      <c r="M42" s="95" t="s">
        <v>72</v>
      </c>
      <c r="N42" s="96">
        <v>384</v>
      </c>
      <c r="O42" s="96">
        <v>380</v>
      </c>
      <c r="P42" s="96">
        <v>375</v>
      </c>
      <c r="Q42" s="3"/>
    </row>
    <row r="43" spans="1:17" x14ac:dyDescent="0.2">
      <c r="A43" s="90"/>
      <c r="B43" s="91"/>
      <c r="C43" s="92"/>
      <c r="D43" s="93"/>
      <c r="E43" s="94"/>
      <c r="F43" s="59" t="s">
        <v>10</v>
      </c>
      <c r="G43" s="38">
        <f t="shared" ref="G43:L43" si="9">SUM(G42:G42)</f>
        <v>64</v>
      </c>
      <c r="H43" s="38">
        <f t="shared" si="9"/>
        <v>0</v>
      </c>
      <c r="I43" s="38">
        <f t="shared" si="9"/>
        <v>65</v>
      </c>
      <c r="J43" s="38">
        <f t="shared" si="9"/>
        <v>0</v>
      </c>
      <c r="K43" s="38">
        <f t="shared" si="9"/>
        <v>66</v>
      </c>
      <c r="L43" s="38">
        <f t="shared" si="9"/>
        <v>0</v>
      </c>
      <c r="M43" s="95"/>
      <c r="N43" s="98"/>
      <c r="O43" s="98"/>
      <c r="P43" s="98"/>
      <c r="Q43" s="3"/>
    </row>
    <row r="44" spans="1:17" x14ac:dyDescent="0.2">
      <c r="A44" s="90" t="s">
        <v>16</v>
      </c>
      <c r="B44" s="91" t="s">
        <v>18</v>
      </c>
      <c r="C44" s="92" t="s">
        <v>17</v>
      </c>
      <c r="D44" s="93" t="s">
        <v>130</v>
      </c>
      <c r="E44" s="94" t="s">
        <v>124</v>
      </c>
      <c r="F44" s="58" t="s">
        <v>27</v>
      </c>
      <c r="G44" s="36"/>
      <c r="H44" s="39"/>
      <c r="I44" s="39">
        <v>67.5</v>
      </c>
      <c r="J44" s="39"/>
      <c r="K44" s="39">
        <v>67.5</v>
      </c>
      <c r="L44" s="39"/>
      <c r="M44" s="95" t="s">
        <v>129</v>
      </c>
      <c r="N44" s="96">
        <v>0</v>
      </c>
      <c r="O44" s="96">
        <v>0</v>
      </c>
      <c r="P44" s="96">
        <v>3</v>
      </c>
      <c r="Q44" s="3"/>
    </row>
    <row r="45" spans="1:17" x14ac:dyDescent="0.2">
      <c r="A45" s="90"/>
      <c r="B45" s="91"/>
      <c r="C45" s="92"/>
      <c r="D45" s="93"/>
      <c r="E45" s="94"/>
      <c r="F45" s="58" t="s">
        <v>125</v>
      </c>
      <c r="G45" s="36"/>
      <c r="H45" s="39"/>
      <c r="I45" s="39">
        <v>191.2</v>
      </c>
      <c r="J45" s="39"/>
      <c r="K45" s="39">
        <v>191.3</v>
      </c>
      <c r="L45" s="39"/>
      <c r="M45" s="95"/>
      <c r="N45" s="97"/>
      <c r="O45" s="97"/>
      <c r="P45" s="97"/>
      <c r="Q45" s="3"/>
    </row>
    <row r="46" spans="1:17" x14ac:dyDescent="0.2">
      <c r="A46" s="90"/>
      <c r="B46" s="91"/>
      <c r="C46" s="92"/>
      <c r="D46" s="93"/>
      <c r="E46" s="94"/>
      <c r="F46" s="59" t="s">
        <v>10</v>
      </c>
      <c r="G46" s="38">
        <f t="shared" ref="G46:H46" si="10">SUM(G44:G44)</f>
        <v>0</v>
      </c>
      <c r="H46" s="38">
        <f t="shared" si="10"/>
        <v>0</v>
      </c>
      <c r="I46" s="38">
        <f>SUM(I44:I45)</f>
        <v>258.7</v>
      </c>
      <c r="J46" s="38">
        <f t="shared" ref="J46:L46" si="11">SUM(J44:J45)</f>
        <v>0</v>
      </c>
      <c r="K46" s="38">
        <f t="shared" si="11"/>
        <v>258.8</v>
      </c>
      <c r="L46" s="38">
        <f t="shared" si="11"/>
        <v>0</v>
      </c>
      <c r="M46" s="95"/>
      <c r="N46" s="98"/>
      <c r="O46" s="98"/>
      <c r="P46" s="98"/>
      <c r="Q46" s="3"/>
    </row>
    <row r="47" spans="1:17" ht="15" customHeight="1" x14ac:dyDescent="0.2">
      <c r="A47" s="45" t="s">
        <v>16</v>
      </c>
      <c r="B47" s="42" t="s">
        <v>18</v>
      </c>
      <c r="C47" s="130" t="s">
        <v>11</v>
      </c>
      <c r="D47" s="130"/>
      <c r="E47" s="130"/>
      <c r="F47" s="130"/>
      <c r="G47" s="46">
        <f>G41+G43+G46</f>
        <v>213.39999999999998</v>
      </c>
      <c r="H47" s="46">
        <f t="shared" ref="H47:L47" si="12">H41+H43+H46</f>
        <v>127.1</v>
      </c>
      <c r="I47" s="46">
        <f t="shared" si="12"/>
        <v>474.5</v>
      </c>
      <c r="J47" s="46">
        <f t="shared" si="12"/>
        <v>128.19999999999999</v>
      </c>
      <c r="K47" s="46">
        <f t="shared" si="12"/>
        <v>478.8</v>
      </c>
      <c r="L47" s="46">
        <f t="shared" si="12"/>
        <v>129.30000000000001</v>
      </c>
      <c r="M47" s="60" t="s">
        <v>22</v>
      </c>
      <c r="N47" s="47" t="s">
        <v>20</v>
      </c>
      <c r="O47" s="47" t="s">
        <v>20</v>
      </c>
      <c r="P47" s="47" t="s">
        <v>20</v>
      </c>
      <c r="Q47" s="3"/>
    </row>
    <row r="48" spans="1:17" ht="12" customHeight="1" x14ac:dyDescent="0.2">
      <c r="A48" s="45" t="s">
        <v>16</v>
      </c>
      <c r="B48" s="90" t="s">
        <v>12</v>
      </c>
      <c r="C48" s="90"/>
      <c r="D48" s="90"/>
      <c r="E48" s="90"/>
      <c r="F48" s="90"/>
      <c r="G48" s="49">
        <f>G36+G47</f>
        <v>7714.8000000000011</v>
      </c>
      <c r="H48" s="49">
        <f t="shared" ref="G48:L48" si="13">H36+H47</f>
        <v>6565.0000000000009</v>
      </c>
      <c r="I48" s="49">
        <f t="shared" si="13"/>
        <v>8037.2</v>
      </c>
      <c r="J48" s="49">
        <f t="shared" si="13"/>
        <v>6578</v>
      </c>
      <c r="K48" s="49">
        <f t="shared" si="13"/>
        <v>8083</v>
      </c>
      <c r="L48" s="49">
        <f t="shared" si="13"/>
        <v>6604.5</v>
      </c>
      <c r="M48" s="49" t="s">
        <v>20</v>
      </c>
      <c r="N48" s="49" t="s">
        <v>20</v>
      </c>
      <c r="O48" s="49" t="s">
        <v>20</v>
      </c>
      <c r="P48" s="49" t="s">
        <v>20</v>
      </c>
      <c r="Q48" s="3"/>
    </row>
    <row r="49" spans="1:28" ht="13.5" customHeight="1" x14ac:dyDescent="0.2">
      <c r="A49" s="126" t="s">
        <v>13</v>
      </c>
      <c r="B49" s="126"/>
      <c r="C49" s="126"/>
      <c r="D49" s="126"/>
      <c r="E49" s="126"/>
      <c r="F49" s="126"/>
      <c r="G49" s="50">
        <f>G48</f>
        <v>7714.8000000000011</v>
      </c>
      <c r="H49" s="50">
        <f t="shared" ref="H49:L49" si="14">H48</f>
        <v>6565.0000000000009</v>
      </c>
      <c r="I49" s="50">
        <f t="shared" si="14"/>
        <v>8037.2</v>
      </c>
      <c r="J49" s="50">
        <f t="shared" si="14"/>
        <v>6578</v>
      </c>
      <c r="K49" s="50">
        <f t="shared" si="14"/>
        <v>8083</v>
      </c>
      <c r="L49" s="50">
        <f t="shared" si="14"/>
        <v>6604.5</v>
      </c>
      <c r="M49" s="50" t="s">
        <v>20</v>
      </c>
      <c r="N49" s="50" t="s">
        <v>20</v>
      </c>
      <c r="O49" s="50" t="s">
        <v>20</v>
      </c>
      <c r="P49" s="50" t="s">
        <v>20</v>
      </c>
      <c r="Q49" s="3"/>
    </row>
    <row r="50" spans="1:28" x14ac:dyDescent="0.2">
      <c r="A50" s="3"/>
      <c r="B50" s="3"/>
      <c r="C50" s="3"/>
      <c r="D50" s="3"/>
      <c r="E50" s="4"/>
      <c r="F50" s="3"/>
      <c r="G50" s="40"/>
      <c r="H50" s="40"/>
      <c r="I50" s="40"/>
      <c r="J50" s="40"/>
      <c r="Q50" s="3"/>
    </row>
    <row r="51" spans="1:28" x14ac:dyDescent="0.2">
      <c r="A51" s="3"/>
      <c r="B51" s="3"/>
      <c r="C51" s="3"/>
      <c r="D51" s="3"/>
      <c r="E51" s="4"/>
      <c r="F51" s="3"/>
      <c r="G51" s="40"/>
      <c r="H51" s="40"/>
      <c r="I51" s="40"/>
      <c r="J51" s="40"/>
      <c r="K51" s="8"/>
      <c r="Q51" s="3"/>
    </row>
    <row r="52" spans="1:28" ht="15" customHeight="1" x14ac:dyDescent="0.2">
      <c r="G52" s="6"/>
      <c r="H52" s="6"/>
      <c r="I52" s="6"/>
      <c r="J52" s="6"/>
      <c r="K52" s="6"/>
      <c r="L52" s="6"/>
      <c r="M52" s="6"/>
    </row>
    <row r="53" spans="1:28" x14ac:dyDescent="0.2">
      <c r="A53" s="127" t="s">
        <v>14</v>
      </c>
      <c r="B53" s="127"/>
      <c r="C53" s="128" t="s">
        <v>52</v>
      </c>
      <c r="D53" s="128"/>
      <c r="E53" s="128"/>
      <c r="F53" s="61" t="s">
        <v>27</v>
      </c>
      <c r="G53" s="41">
        <f>G15+G20+G38+G42+G27+G29+G31+G44+G33</f>
        <v>3664.6</v>
      </c>
      <c r="H53" s="41">
        <f t="shared" ref="H53:L53" si="15">H15+H20+H38+H42+H27+H29+H31+H44+H33</f>
        <v>2895.8</v>
      </c>
      <c r="I53" s="41">
        <f t="shared" si="15"/>
        <v>3766.2999999999997</v>
      </c>
      <c r="J53" s="41">
        <f t="shared" si="15"/>
        <v>2907</v>
      </c>
      <c r="K53" s="41">
        <f t="shared" si="15"/>
        <v>3798.7999999999997</v>
      </c>
      <c r="L53" s="41">
        <f t="shared" si="15"/>
        <v>2928</v>
      </c>
      <c r="M53" s="6"/>
      <c r="Q53" s="3"/>
    </row>
    <row r="54" spans="1:28" ht="12.75" customHeight="1" x14ac:dyDescent="0.2">
      <c r="A54" s="127"/>
      <c r="B54" s="127"/>
      <c r="C54" s="128" t="s">
        <v>93</v>
      </c>
      <c r="D54" s="128"/>
      <c r="E54" s="128"/>
      <c r="F54" s="61" t="s">
        <v>128</v>
      </c>
      <c r="G54" s="41">
        <f t="shared" ref="G54:L54" si="16">G16+G23+G25+G39</f>
        <v>3779.7</v>
      </c>
      <c r="H54" s="41">
        <f t="shared" si="16"/>
        <v>3638.1</v>
      </c>
      <c r="I54" s="41">
        <f t="shared" si="16"/>
        <v>3795.7</v>
      </c>
      <c r="J54" s="41">
        <f t="shared" si="16"/>
        <v>3648.3999999999996</v>
      </c>
      <c r="K54" s="41">
        <f t="shared" si="16"/>
        <v>3806.7</v>
      </c>
      <c r="L54" s="41">
        <f t="shared" si="16"/>
        <v>3653.5</v>
      </c>
      <c r="M54" s="6"/>
    </row>
    <row r="55" spans="1:28" ht="17.25" customHeight="1" x14ac:dyDescent="0.2">
      <c r="A55" s="127"/>
      <c r="B55" s="127"/>
      <c r="C55" s="128" t="s">
        <v>53</v>
      </c>
      <c r="D55" s="128"/>
      <c r="E55" s="128"/>
      <c r="F55" s="61" t="s">
        <v>94</v>
      </c>
      <c r="G55" s="41">
        <f>G17+G21+G34</f>
        <v>87</v>
      </c>
      <c r="H55" s="41">
        <f t="shared" ref="H55:L55" si="17">H17+H21+H34</f>
        <v>27.6</v>
      </c>
      <c r="I55" s="41">
        <f t="shared" si="17"/>
        <v>104.8</v>
      </c>
      <c r="J55" s="41">
        <f t="shared" si="17"/>
        <v>18</v>
      </c>
      <c r="K55" s="41">
        <f t="shared" si="17"/>
        <v>104.5</v>
      </c>
      <c r="L55" s="41">
        <f t="shared" si="17"/>
        <v>18</v>
      </c>
      <c r="M55" s="6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ht="12" customHeight="1" x14ac:dyDescent="0.2">
      <c r="A56" s="127"/>
      <c r="B56" s="127"/>
      <c r="C56" s="87" t="s">
        <v>126</v>
      </c>
      <c r="D56" s="88"/>
      <c r="E56" s="89"/>
      <c r="F56" s="61" t="s">
        <v>125</v>
      </c>
      <c r="G56" s="41">
        <f>SUM(G45)</f>
        <v>0</v>
      </c>
      <c r="H56" s="41">
        <f t="shared" ref="H56:L56" si="18">SUM(H45)</f>
        <v>0</v>
      </c>
      <c r="I56" s="41">
        <f t="shared" si="18"/>
        <v>191.2</v>
      </c>
      <c r="J56" s="41">
        <f t="shared" si="18"/>
        <v>0</v>
      </c>
      <c r="K56" s="41">
        <f t="shared" si="18"/>
        <v>191.3</v>
      </c>
      <c r="L56" s="41">
        <f t="shared" si="18"/>
        <v>0</v>
      </c>
      <c r="M56" s="6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ht="13.5" customHeight="1" x14ac:dyDescent="0.2">
      <c r="A57" s="127"/>
      <c r="B57" s="127"/>
      <c r="C57" s="129" t="s">
        <v>54</v>
      </c>
      <c r="D57" s="129"/>
      <c r="E57" s="129"/>
      <c r="F57" s="62" t="s">
        <v>127</v>
      </c>
      <c r="G57" s="41">
        <f t="shared" ref="G57:L57" si="19">G18+G22+G40</f>
        <v>186.39999999999998</v>
      </c>
      <c r="H57" s="41">
        <f t="shared" si="19"/>
        <v>3.5</v>
      </c>
      <c r="I57" s="41">
        <f t="shared" si="19"/>
        <v>182.8</v>
      </c>
      <c r="J57" s="41">
        <f t="shared" si="19"/>
        <v>4.5999999999999996</v>
      </c>
      <c r="K57" s="41">
        <f t="shared" si="19"/>
        <v>185</v>
      </c>
      <c r="L57" s="41">
        <f t="shared" si="19"/>
        <v>5</v>
      </c>
      <c r="M57" s="6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ht="14.25" customHeight="1" x14ac:dyDescent="0.2">
      <c r="A58" s="127"/>
      <c r="B58" s="127"/>
      <c r="C58" s="125"/>
      <c r="D58" s="125"/>
      <c r="E58" s="125"/>
      <c r="F58" s="125"/>
      <c r="G58" s="63">
        <f t="shared" ref="G58:L58" si="20">SUM(G53:G57)</f>
        <v>7717.6999999999989</v>
      </c>
      <c r="H58" s="63">
        <f t="shared" si="20"/>
        <v>6565</v>
      </c>
      <c r="I58" s="63">
        <f t="shared" si="20"/>
        <v>8040.8</v>
      </c>
      <c r="J58" s="63">
        <f t="shared" si="20"/>
        <v>6578</v>
      </c>
      <c r="K58" s="63">
        <f t="shared" si="20"/>
        <v>8086.3</v>
      </c>
      <c r="L58" s="63">
        <f t="shared" si="20"/>
        <v>6604.5</v>
      </c>
      <c r="M58" s="6"/>
    </row>
    <row r="59" spans="1:28" ht="13.5" customHeight="1" x14ac:dyDescent="0.2">
      <c r="G59" s="7"/>
      <c r="H59" s="7"/>
      <c r="I59" s="7"/>
      <c r="J59" s="7"/>
      <c r="K59" s="7"/>
      <c r="L59" s="7"/>
      <c r="M59" s="6"/>
    </row>
    <row r="60" spans="1:28" x14ac:dyDescent="0.2">
      <c r="G60" s="8"/>
      <c r="H60" s="8"/>
      <c r="I60" s="8"/>
      <c r="J60" s="8"/>
      <c r="K60" s="8"/>
      <c r="L60" s="8"/>
    </row>
    <row r="61" spans="1:28" x14ac:dyDescent="0.2">
      <c r="G61" s="8"/>
      <c r="H61" s="8"/>
      <c r="I61" s="8"/>
      <c r="J61" s="8"/>
      <c r="K61" s="8"/>
      <c r="L61" s="8"/>
    </row>
    <row r="62" spans="1:28" x14ac:dyDescent="0.2">
      <c r="G62" s="8"/>
      <c r="H62" s="8"/>
      <c r="I62" s="8"/>
      <c r="J62" s="8"/>
      <c r="K62" s="8"/>
      <c r="L62" s="8"/>
    </row>
  </sheetData>
  <mergeCells count="127">
    <mergeCell ref="O33:O35"/>
    <mergeCell ref="P33:P35"/>
    <mergeCell ref="M42:M43"/>
    <mergeCell ref="C42:C43"/>
    <mergeCell ref="E42:E43"/>
    <mergeCell ref="A42:A43"/>
    <mergeCell ref="B42:B43"/>
    <mergeCell ref="N42:N43"/>
    <mergeCell ref="A33:A35"/>
    <mergeCell ref="B33:B35"/>
    <mergeCell ref="C33:C35"/>
    <mergeCell ref="D33:D35"/>
    <mergeCell ref="E33:E35"/>
    <mergeCell ref="M33:M35"/>
    <mergeCell ref="N33:N35"/>
    <mergeCell ref="A38:A41"/>
    <mergeCell ref="B38:B41"/>
    <mergeCell ref="D42:D43"/>
    <mergeCell ref="C58:F58"/>
    <mergeCell ref="B48:F48"/>
    <mergeCell ref="A49:F49"/>
    <mergeCell ref="A53:B58"/>
    <mergeCell ref="C53:E53"/>
    <mergeCell ref="C54:E54"/>
    <mergeCell ref="C55:E55"/>
    <mergeCell ref="C57:E57"/>
    <mergeCell ref="C47:F47"/>
    <mergeCell ref="M1:P1"/>
    <mergeCell ref="M38:M41"/>
    <mergeCell ref="M25:M26"/>
    <mergeCell ref="M20:M24"/>
    <mergeCell ref="C36:F36"/>
    <mergeCell ref="C38:C41"/>
    <mergeCell ref="D38:D41"/>
    <mergeCell ref="N9:P9"/>
    <mergeCell ref="B13:P13"/>
    <mergeCell ref="J9:J10"/>
    <mergeCell ref="I8:J8"/>
    <mergeCell ref="A2:P2"/>
    <mergeCell ref="A3:P3"/>
    <mergeCell ref="A4:P4"/>
    <mergeCell ref="A5:P5"/>
    <mergeCell ref="A6:P6"/>
    <mergeCell ref="A7:P7"/>
    <mergeCell ref="A8:A10"/>
    <mergeCell ref="A27:A28"/>
    <mergeCell ref="C37:P37"/>
    <mergeCell ref="N38:N41"/>
    <mergeCell ref="O38:O41"/>
    <mergeCell ref="P38:P41"/>
    <mergeCell ref="G8:H8"/>
    <mergeCell ref="O42:O43"/>
    <mergeCell ref="P42:P43"/>
    <mergeCell ref="E38:E41"/>
    <mergeCell ref="A20:A24"/>
    <mergeCell ref="B20:B24"/>
    <mergeCell ref="C20:C24"/>
    <mergeCell ref="D20:D24"/>
    <mergeCell ref="E20:E24"/>
    <mergeCell ref="D8:D10"/>
    <mergeCell ref="E8:E10"/>
    <mergeCell ref="A11:P11"/>
    <mergeCell ref="A12:P12"/>
    <mergeCell ref="A15:A19"/>
    <mergeCell ref="B15:B19"/>
    <mergeCell ref="C15:C19"/>
    <mergeCell ref="D15:D19"/>
    <mergeCell ref="E15:E19"/>
    <mergeCell ref="M15:M19"/>
    <mergeCell ref="C14:P14"/>
    <mergeCell ref="K9:K10"/>
    <mergeCell ref="B8:B10"/>
    <mergeCell ref="C8:C10"/>
    <mergeCell ref="K8:L8"/>
    <mergeCell ref="F8:F10"/>
    <mergeCell ref="C29:C30"/>
    <mergeCell ref="G9:G10"/>
    <mergeCell ref="M8:P8"/>
    <mergeCell ref="I9:I10"/>
    <mergeCell ref="H9:H10"/>
    <mergeCell ref="L9:L10"/>
    <mergeCell ref="M9:M10"/>
    <mergeCell ref="N20:N24"/>
    <mergeCell ref="O20:O24"/>
    <mergeCell ref="P20:P24"/>
    <mergeCell ref="N15:N19"/>
    <mergeCell ref="O15:O19"/>
    <mergeCell ref="P15:P19"/>
    <mergeCell ref="N29:N30"/>
    <mergeCell ref="O29:O30"/>
    <mergeCell ref="P29:P30"/>
    <mergeCell ref="D29:D30"/>
    <mergeCell ref="E29:E30"/>
    <mergeCell ref="M29:M30"/>
    <mergeCell ref="P44:P46"/>
    <mergeCell ref="N25:N26"/>
    <mergeCell ref="O25:O26"/>
    <mergeCell ref="P25:P26"/>
    <mergeCell ref="B27:B28"/>
    <mergeCell ref="C27:C28"/>
    <mergeCell ref="D27:D28"/>
    <mergeCell ref="E27:E28"/>
    <mergeCell ref="A31:A32"/>
    <mergeCell ref="B31:B32"/>
    <mergeCell ref="C31:C32"/>
    <mergeCell ref="D31:D32"/>
    <mergeCell ref="E31:E32"/>
    <mergeCell ref="M31:M32"/>
    <mergeCell ref="N31:N32"/>
    <mergeCell ref="O31:O32"/>
    <mergeCell ref="P31:P32"/>
    <mergeCell ref="A25:A26"/>
    <mergeCell ref="B25:B26"/>
    <mergeCell ref="C25:C26"/>
    <mergeCell ref="D25:D26"/>
    <mergeCell ref="E25:E26"/>
    <mergeCell ref="A29:A30"/>
    <mergeCell ref="B29:B30"/>
    <mergeCell ref="C56:E56"/>
    <mergeCell ref="A44:A46"/>
    <mergeCell ref="B44:B46"/>
    <mergeCell ref="C44:C46"/>
    <mergeCell ref="D44:D46"/>
    <mergeCell ref="E44:E46"/>
    <mergeCell ref="M44:M46"/>
    <mergeCell ref="N44:N46"/>
    <mergeCell ref="O44:O46"/>
  </mergeCells>
  <conditionalFormatting sqref="M8:P8 N27:P28 G27:L32">
    <cfRule type="cellIs" dxfId="8" priority="11" stopIfTrue="1" operator="equal">
      <formula>0</formula>
    </cfRule>
  </conditionalFormatting>
  <conditionalFormatting sqref="L27">
    <cfRule type="cellIs" dxfId="7" priority="9" stopIfTrue="1" operator="equal">
      <formula>0</formula>
    </cfRule>
  </conditionalFormatting>
  <conditionalFormatting sqref="L29">
    <cfRule type="cellIs" dxfId="6" priority="6" stopIfTrue="1" operator="equal">
      <formula>0</formula>
    </cfRule>
  </conditionalFormatting>
  <conditionalFormatting sqref="N29:P29">
    <cfRule type="cellIs" dxfId="5" priority="7" stopIfTrue="1" operator="equal">
      <formula>0</formula>
    </cfRule>
  </conditionalFormatting>
  <conditionalFormatting sqref="N31:P31">
    <cfRule type="cellIs" dxfId="4" priority="5" stopIfTrue="1" operator="equal">
      <formula>0</formula>
    </cfRule>
  </conditionalFormatting>
  <conditionalFormatting sqref="L31">
    <cfRule type="cellIs" dxfId="3" priority="4" stopIfTrue="1" operator="equal">
      <formula>0</formula>
    </cfRule>
  </conditionalFormatting>
  <conditionalFormatting sqref="G33:L35">
    <cfRule type="cellIs" dxfId="2" priority="3" stopIfTrue="1" operator="equal">
      <formula>0</formula>
    </cfRule>
  </conditionalFormatting>
  <conditionalFormatting sqref="N33:P34">
    <cfRule type="cellIs" dxfId="1" priority="2" stopIfTrue="1" operator="equal">
      <formula>0</formula>
    </cfRule>
  </conditionalFormatting>
  <conditionalFormatting sqref="L33:L34">
    <cfRule type="cellIs" dxfId="0" priority="1" stopIfTrue="1" operator="equal">
      <formula>0</formula>
    </cfRule>
  </conditionalFormatting>
  <printOptions horizontalCentered="1"/>
  <pageMargins left="0.39370078740157483" right="0.39370078740157483" top="0.98425196850393704" bottom="0.39370078740157483" header="0.59055118110236227" footer="0.51181102362204722"/>
  <pageSetup paperSize="9" firstPageNumber="6" orientation="landscape" useFirstPageNumber="1" r:id="rId1"/>
  <headerFooter alignWithMargins="0"/>
  <rowBreaks count="1" manualBreakCount="1">
    <brk id="41" max="21" man="1"/>
  </rowBreaks>
  <ignoredErrors>
    <ignoredError sqref="E38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opLeftCell="B7" zoomScale="148" zoomScaleNormal="148" workbookViewId="0">
      <selection activeCell="H18" sqref="H18"/>
    </sheetView>
  </sheetViews>
  <sheetFormatPr defaultColWidth="9.140625" defaultRowHeight="12.75" x14ac:dyDescent="0.2"/>
  <cols>
    <col min="1" max="1" width="9.28515625" style="11" customWidth="1"/>
    <col min="2" max="3" width="9.85546875" style="11" customWidth="1"/>
    <col min="4" max="4" width="8.7109375" style="11" customWidth="1"/>
    <col min="5" max="5" width="56.85546875" style="11" customWidth="1"/>
    <col min="6" max="6" width="10.28515625" style="11" customWidth="1"/>
    <col min="7" max="7" width="7.5703125" style="11" customWidth="1"/>
    <col min="8" max="8" width="6" style="11" customWidth="1"/>
    <col min="9" max="9" width="7.28515625" style="11" customWidth="1"/>
    <col min="10" max="16384" width="9.140625" style="11"/>
  </cols>
  <sheetData>
    <row r="1" spans="1:11" x14ac:dyDescent="0.2">
      <c r="A1" s="13"/>
      <c r="B1" s="13"/>
      <c r="C1" s="13"/>
      <c r="D1" s="13"/>
      <c r="E1" s="13"/>
      <c r="F1" s="116"/>
      <c r="G1" s="116"/>
      <c r="H1" s="116"/>
      <c r="I1" s="116"/>
      <c r="J1" s="14"/>
      <c r="K1" s="14"/>
    </row>
    <row r="2" spans="1:11" ht="12.75" customHeight="1" x14ac:dyDescent="0.2">
      <c r="A2" s="131" t="s">
        <v>55</v>
      </c>
      <c r="B2" s="131"/>
      <c r="C2" s="131"/>
      <c r="D2" s="131"/>
      <c r="E2" s="131"/>
      <c r="F2" s="131"/>
      <c r="G2" s="131"/>
      <c r="H2" s="131"/>
      <c r="I2" s="131"/>
    </row>
    <row r="3" spans="1:11" ht="18" customHeight="1" x14ac:dyDescent="0.2">
      <c r="A3" s="132" t="s">
        <v>56</v>
      </c>
      <c r="B3" s="132"/>
      <c r="C3" s="132"/>
      <c r="D3" s="132"/>
      <c r="E3" s="132"/>
      <c r="F3" s="132"/>
      <c r="G3" s="132"/>
      <c r="H3" s="132"/>
      <c r="I3" s="132"/>
    </row>
    <row r="4" spans="1:11" ht="18" customHeight="1" x14ac:dyDescent="0.2">
      <c r="A4" s="133" t="s">
        <v>57</v>
      </c>
      <c r="B4" s="134"/>
      <c r="C4" s="134"/>
      <c r="D4" s="134"/>
      <c r="E4" s="134"/>
      <c r="F4" s="134"/>
      <c r="G4" s="134"/>
      <c r="H4" s="134"/>
      <c r="I4" s="134"/>
    </row>
    <row r="5" spans="1:11" s="15" customFormat="1" ht="9.75" customHeight="1" x14ac:dyDescent="0.25">
      <c r="A5" s="135"/>
      <c r="B5" s="135"/>
      <c r="C5" s="135"/>
      <c r="D5" s="135"/>
      <c r="E5" s="135"/>
      <c r="F5" s="135"/>
      <c r="G5" s="135"/>
      <c r="H5" s="135"/>
      <c r="I5" s="135"/>
    </row>
    <row r="6" spans="1:11" s="16" customFormat="1" ht="36" customHeight="1" x14ac:dyDescent="0.15">
      <c r="A6" s="57" t="s">
        <v>58</v>
      </c>
      <c r="B6" s="57" t="s">
        <v>59</v>
      </c>
      <c r="C6" s="57" t="s">
        <v>0</v>
      </c>
      <c r="D6" s="57" t="s">
        <v>1</v>
      </c>
      <c r="E6" s="57" t="s">
        <v>60</v>
      </c>
      <c r="F6" s="57" t="s">
        <v>61</v>
      </c>
      <c r="G6" s="57" t="s">
        <v>98</v>
      </c>
      <c r="H6" s="57" t="s">
        <v>103</v>
      </c>
      <c r="I6" s="57" t="s">
        <v>118</v>
      </c>
    </row>
    <row r="7" spans="1:11" s="17" customFormat="1" ht="27.75" customHeight="1" x14ac:dyDescent="0.2">
      <c r="A7" s="30">
        <v>1</v>
      </c>
      <c r="B7" s="30"/>
      <c r="C7" s="30"/>
      <c r="D7" s="30"/>
      <c r="E7" s="31" t="s">
        <v>87</v>
      </c>
      <c r="F7" s="31" t="s">
        <v>62</v>
      </c>
      <c r="G7" s="51">
        <v>98</v>
      </c>
      <c r="H7" s="51">
        <v>98</v>
      </c>
      <c r="I7" s="51">
        <v>98</v>
      </c>
    </row>
    <row r="8" spans="1:11" s="17" customFormat="1" ht="33.75" x14ac:dyDescent="0.2">
      <c r="A8" s="30">
        <v>1</v>
      </c>
      <c r="B8" s="30">
        <v>1</v>
      </c>
      <c r="C8" s="30">
        <v>1</v>
      </c>
      <c r="D8" s="30"/>
      <c r="E8" s="31" t="s">
        <v>85</v>
      </c>
      <c r="F8" s="31" t="s">
        <v>63</v>
      </c>
      <c r="G8" s="51">
        <v>50</v>
      </c>
      <c r="H8" s="51">
        <v>50</v>
      </c>
      <c r="I8" s="51">
        <v>50</v>
      </c>
    </row>
    <row r="9" spans="1:11" s="17" customFormat="1" ht="22.5" customHeight="1" x14ac:dyDescent="0.2">
      <c r="A9" s="30">
        <v>1</v>
      </c>
      <c r="B9" s="30">
        <v>1</v>
      </c>
      <c r="C9" s="30">
        <v>1</v>
      </c>
      <c r="D9" s="30"/>
      <c r="E9" s="31" t="s">
        <v>88</v>
      </c>
      <c r="F9" s="31" t="s">
        <v>64</v>
      </c>
      <c r="G9" s="51">
        <v>27</v>
      </c>
      <c r="H9" s="51">
        <v>27</v>
      </c>
      <c r="I9" s="51">
        <v>28</v>
      </c>
    </row>
    <row r="10" spans="1:11" s="17" customFormat="1" ht="23.25" customHeight="1" x14ac:dyDescent="0.2">
      <c r="A10" s="30">
        <v>1</v>
      </c>
      <c r="B10" s="30">
        <v>1</v>
      </c>
      <c r="C10" s="30">
        <v>1</v>
      </c>
      <c r="D10" s="30"/>
      <c r="E10" s="31" t="s">
        <v>89</v>
      </c>
      <c r="F10" s="31" t="s">
        <v>65</v>
      </c>
      <c r="G10" s="51">
        <v>17</v>
      </c>
      <c r="H10" s="51">
        <v>17</v>
      </c>
      <c r="I10" s="51">
        <v>17</v>
      </c>
    </row>
    <row r="11" spans="1:11" s="17" customFormat="1" ht="22.5" x14ac:dyDescent="0.2">
      <c r="A11" s="30">
        <v>1</v>
      </c>
      <c r="B11" s="30">
        <v>1</v>
      </c>
      <c r="C11" s="30">
        <v>1</v>
      </c>
      <c r="D11" s="30">
        <v>1</v>
      </c>
      <c r="E11" s="31" t="s">
        <v>77</v>
      </c>
      <c r="F11" s="31" t="s">
        <v>66</v>
      </c>
      <c r="G11" s="51">
        <f>'1 lentele'!N15</f>
        <v>4</v>
      </c>
      <c r="H11" s="51">
        <f>'1 lentele'!O15</f>
        <v>4</v>
      </c>
      <c r="I11" s="51">
        <f>'1 lentele'!P15</f>
        <v>4</v>
      </c>
    </row>
    <row r="12" spans="1:11" s="17" customFormat="1" ht="22.5" x14ac:dyDescent="0.2">
      <c r="A12" s="30">
        <v>1</v>
      </c>
      <c r="B12" s="30">
        <v>1</v>
      </c>
      <c r="C12" s="30">
        <v>1</v>
      </c>
      <c r="D12" s="30">
        <v>1</v>
      </c>
      <c r="E12" s="31" t="s">
        <v>67</v>
      </c>
      <c r="F12" s="31" t="s">
        <v>68</v>
      </c>
      <c r="G12" s="51">
        <f>'1 lentele'!N20</f>
        <v>2</v>
      </c>
      <c r="H12" s="51">
        <f>'1 lentele'!O20</f>
        <v>2</v>
      </c>
      <c r="I12" s="51">
        <f>'1 lentele'!P20</f>
        <v>2</v>
      </c>
    </row>
    <row r="13" spans="1:11" s="17" customFormat="1" x14ac:dyDescent="0.2">
      <c r="A13" s="30">
        <v>1</v>
      </c>
      <c r="B13" s="30">
        <v>1</v>
      </c>
      <c r="C13" s="30">
        <v>1</v>
      </c>
      <c r="D13" s="30">
        <v>1</v>
      </c>
      <c r="E13" s="73" t="s">
        <v>70</v>
      </c>
      <c r="F13" s="73" t="s">
        <v>69</v>
      </c>
      <c r="G13" s="51">
        <f>SUM('1 lentele'!N25:N26)</f>
        <v>80</v>
      </c>
      <c r="H13" s="51">
        <f>SUM('1 lentele'!O25:O26)</f>
        <v>75</v>
      </c>
      <c r="I13" s="51">
        <f>SUM('1 lentele'!P25:P26)</f>
        <v>75</v>
      </c>
    </row>
    <row r="14" spans="1:11" s="17" customFormat="1" x14ac:dyDescent="0.2">
      <c r="A14" s="30">
        <v>1</v>
      </c>
      <c r="B14" s="30">
        <v>1</v>
      </c>
      <c r="C14" s="30">
        <v>1</v>
      </c>
      <c r="D14" s="30">
        <v>1</v>
      </c>
      <c r="E14" s="31" t="s">
        <v>105</v>
      </c>
      <c r="F14" s="73" t="s">
        <v>99</v>
      </c>
      <c r="G14" s="51">
        <f>SUM('1 lentele'!N27)</f>
        <v>4</v>
      </c>
      <c r="H14" s="51">
        <f>SUM('1 lentele'!O27)</f>
        <v>4</v>
      </c>
      <c r="I14" s="51">
        <f>SUM('1 lentele'!P27)</f>
        <v>4</v>
      </c>
    </row>
    <row r="15" spans="1:11" s="17" customFormat="1" ht="22.5" x14ac:dyDescent="0.2">
      <c r="A15" s="30">
        <v>1</v>
      </c>
      <c r="B15" s="30">
        <v>1</v>
      </c>
      <c r="C15" s="30">
        <v>1</v>
      </c>
      <c r="D15" s="30">
        <v>1</v>
      </c>
      <c r="E15" s="73" t="s">
        <v>106</v>
      </c>
      <c r="F15" s="73" t="s">
        <v>107</v>
      </c>
      <c r="G15" s="51">
        <f>SUM('1 lentele'!N28)</f>
        <v>2</v>
      </c>
      <c r="H15" s="51">
        <f>SUM('1 lentele'!O28)</f>
        <v>2</v>
      </c>
      <c r="I15" s="51">
        <f>SUM('1 lentele'!P28)</f>
        <v>2</v>
      </c>
    </row>
    <row r="16" spans="1:11" s="17" customFormat="1" x14ac:dyDescent="0.2">
      <c r="A16" s="30">
        <v>1</v>
      </c>
      <c r="B16" s="30">
        <v>1</v>
      </c>
      <c r="C16" s="30">
        <v>1</v>
      </c>
      <c r="D16" s="30">
        <v>1</v>
      </c>
      <c r="E16" s="74" t="s">
        <v>112</v>
      </c>
      <c r="F16" s="74" t="s">
        <v>108</v>
      </c>
      <c r="G16" s="51">
        <f>SUM('1 lentele'!N29:N30)</f>
        <v>2</v>
      </c>
      <c r="H16" s="51">
        <f>SUM('1 lentele'!O29:O30)</f>
        <v>2</v>
      </c>
      <c r="I16" s="51">
        <f>SUM('1 lentele'!P29:P30)</f>
        <v>2</v>
      </c>
    </row>
    <row r="17" spans="1:9" s="17" customFormat="1" x14ac:dyDescent="0.2">
      <c r="A17" s="30">
        <v>1</v>
      </c>
      <c r="B17" s="30">
        <v>1</v>
      </c>
      <c r="C17" s="30">
        <v>1</v>
      </c>
      <c r="D17" s="30">
        <v>1</v>
      </c>
      <c r="E17" s="79" t="s">
        <v>122</v>
      </c>
      <c r="F17" s="79" t="s">
        <v>113</v>
      </c>
      <c r="G17" s="51">
        <f>SUM('1 lentele'!N30:N31)</f>
        <v>8</v>
      </c>
      <c r="H17" s="51">
        <f>SUM('1 lentele'!O30:O31)</f>
        <v>9</v>
      </c>
      <c r="I17" s="51">
        <f>SUM('1 lentele'!P30:P31)</f>
        <v>10</v>
      </c>
    </row>
    <row r="18" spans="1:9" s="17" customFormat="1" x14ac:dyDescent="0.2">
      <c r="A18" s="30"/>
      <c r="B18" s="30">
        <v>1</v>
      </c>
      <c r="C18" s="30">
        <v>1</v>
      </c>
      <c r="D18" s="30">
        <v>1</v>
      </c>
      <c r="E18" s="81" t="s">
        <v>133</v>
      </c>
      <c r="F18" s="81" t="s">
        <v>135</v>
      </c>
      <c r="G18" s="51">
        <f>SUM('1 lentele'!N33:N35)</f>
        <v>237</v>
      </c>
      <c r="H18" s="51">
        <f>SUM('1 lentele'!O33:O35)</f>
        <v>461</v>
      </c>
      <c r="I18" s="51">
        <f>SUM('1 lentele'!P33:P35)</f>
        <v>440</v>
      </c>
    </row>
    <row r="19" spans="1:9" s="17" customFormat="1" x14ac:dyDescent="0.2">
      <c r="A19" s="30">
        <v>1</v>
      </c>
      <c r="B19" s="30">
        <v>1</v>
      </c>
      <c r="C19" s="30">
        <v>1</v>
      </c>
      <c r="D19" s="30">
        <v>2</v>
      </c>
      <c r="E19" s="31" t="s">
        <v>86</v>
      </c>
      <c r="F19" s="31" t="s">
        <v>71</v>
      </c>
      <c r="G19" s="51">
        <f>'1 lentele'!N38</f>
        <v>350</v>
      </c>
      <c r="H19" s="51">
        <f>'1 lentele'!O38</f>
        <v>345</v>
      </c>
      <c r="I19" s="51">
        <f>'1 lentele'!P38</f>
        <v>340</v>
      </c>
    </row>
    <row r="20" spans="1:9" s="17" customFormat="1" x14ac:dyDescent="0.2">
      <c r="A20" s="30">
        <v>1</v>
      </c>
      <c r="B20" s="30">
        <v>1</v>
      </c>
      <c r="C20" s="30">
        <v>1</v>
      </c>
      <c r="D20" s="30">
        <v>2</v>
      </c>
      <c r="E20" s="31" t="s">
        <v>72</v>
      </c>
      <c r="F20" s="31" t="s">
        <v>73</v>
      </c>
      <c r="G20" s="51">
        <f>'1 lentele'!N42</f>
        <v>384</v>
      </c>
      <c r="H20" s="51">
        <f>'1 lentele'!O42</f>
        <v>380</v>
      </c>
      <c r="I20" s="51">
        <f>'1 lentele'!P42</f>
        <v>375</v>
      </c>
    </row>
    <row r="21" spans="1:9" s="17" customFormat="1" x14ac:dyDescent="0.2">
      <c r="A21" s="30">
        <v>1</v>
      </c>
      <c r="B21" s="30">
        <v>1</v>
      </c>
      <c r="C21" s="30">
        <v>1</v>
      </c>
      <c r="D21" s="30">
        <v>2</v>
      </c>
      <c r="E21" s="80" t="s">
        <v>129</v>
      </c>
      <c r="F21" s="80" t="s">
        <v>131</v>
      </c>
      <c r="G21" s="51">
        <f>'1 lentele'!N43+SUM('1 lentele'!N44:N46)</f>
        <v>0</v>
      </c>
      <c r="H21" s="51">
        <f>'1 lentele'!O43+SUM('1 lentele'!O44:O46)</f>
        <v>0</v>
      </c>
      <c r="I21" s="51">
        <f>'1 lentele'!P43+SUM('1 lentele'!P44:P46)</f>
        <v>3</v>
      </c>
    </row>
    <row r="22" spans="1:9" s="17" customFormat="1" x14ac:dyDescent="0.2">
      <c r="A22" s="18"/>
      <c r="B22" s="23"/>
      <c r="C22" s="19"/>
      <c r="D22" s="19"/>
      <c r="E22" s="56" t="s">
        <v>91</v>
      </c>
      <c r="F22" s="21"/>
      <c r="G22" s="22"/>
      <c r="H22" s="22"/>
      <c r="I22" s="22"/>
    </row>
    <row r="23" spans="1:9" s="17" customFormat="1" x14ac:dyDescent="0.2">
      <c r="A23" s="18"/>
      <c r="B23" s="23"/>
      <c r="C23" s="19"/>
      <c r="D23" s="19"/>
      <c r="E23" s="20"/>
      <c r="F23" s="21"/>
      <c r="G23" s="22"/>
      <c r="H23" s="22"/>
      <c r="I23" s="22"/>
    </row>
    <row r="24" spans="1:9" s="17" customFormat="1" x14ac:dyDescent="0.2">
      <c r="A24" s="18"/>
      <c r="B24" s="23"/>
      <c r="C24" s="19"/>
      <c r="D24" s="19"/>
      <c r="E24" s="20"/>
      <c r="F24" s="21"/>
      <c r="G24" s="22"/>
      <c r="H24" s="22"/>
      <c r="I24" s="22"/>
    </row>
    <row r="25" spans="1:9" s="17" customFormat="1" x14ac:dyDescent="0.2">
      <c r="A25" s="18"/>
      <c r="B25" s="23"/>
      <c r="C25" s="19"/>
      <c r="D25" s="19"/>
      <c r="E25" s="21"/>
      <c r="F25" s="21"/>
      <c r="G25" s="22"/>
      <c r="H25" s="22"/>
      <c r="I25" s="22"/>
    </row>
    <row r="26" spans="1:9" s="17" customFormat="1" x14ac:dyDescent="0.2">
      <c r="A26" s="18"/>
      <c r="B26" s="23"/>
      <c r="C26" s="19"/>
      <c r="D26" s="19"/>
      <c r="E26" s="20"/>
      <c r="F26" s="21"/>
      <c r="G26" s="22"/>
      <c r="H26" s="22"/>
      <c r="I26" s="22"/>
    </row>
    <row r="27" spans="1:9" s="17" customFormat="1" x14ac:dyDescent="0.2">
      <c r="A27" s="18"/>
      <c r="B27" s="23"/>
      <c r="C27" s="19"/>
      <c r="D27" s="19"/>
      <c r="E27" s="20"/>
      <c r="F27" s="21"/>
      <c r="G27" s="22"/>
      <c r="H27" s="22"/>
      <c r="I27" s="22"/>
    </row>
    <row r="28" spans="1:9" s="17" customFormat="1" x14ac:dyDescent="0.2">
      <c r="A28" s="18"/>
      <c r="B28" s="23"/>
      <c r="C28" s="19"/>
      <c r="D28" s="19"/>
      <c r="E28" s="20"/>
      <c r="F28" s="21"/>
      <c r="G28" s="22"/>
      <c r="H28" s="22"/>
      <c r="I28" s="22"/>
    </row>
    <row r="29" spans="1:9" s="17" customFormat="1" x14ac:dyDescent="0.2">
      <c r="A29" s="18"/>
      <c r="B29" s="23"/>
      <c r="C29" s="19"/>
      <c r="D29" s="19"/>
      <c r="E29" s="20"/>
      <c r="F29" s="21"/>
      <c r="G29" s="22"/>
      <c r="H29" s="22"/>
      <c r="I29" s="22"/>
    </row>
    <row r="30" spans="1:9" s="17" customFormat="1" x14ac:dyDescent="0.2">
      <c r="A30" s="18"/>
      <c r="B30" s="23"/>
      <c r="C30" s="19"/>
      <c r="D30" s="19"/>
      <c r="E30" s="20"/>
      <c r="F30" s="21"/>
      <c r="G30" s="22"/>
      <c r="H30" s="22"/>
      <c r="I30" s="22"/>
    </row>
    <row r="31" spans="1:9" s="17" customFormat="1" x14ac:dyDescent="0.2">
      <c r="A31" s="18"/>
      <c r="B31" s="23"/>
      <c r="C31" s="19"/>
      <c r="D31" s="19"/>
      <c r="E31" s="20"/>
      <c r="F31" s="21"/>
      <c r="G31" s="22"/>
      <c r="H31" s="22"/>
      <c r="I31" s="22"/>
    </row>
    <row r="32" spans="1:9" s="17" customFormat="1" x14ac:dyDescent="0.2">
      <c r="A32" s="18"/>
      <c r="B32" s="23"/>
      <c r="C32" s="19"/>
      <c r="D32" s="19"/>
      <c r="E32" s="20"/>
      <c r="F32" s="21"/>
      <c r="G32" s="22"/>
      <c r="H32" s="22"/>
      <c r="I32" s="22"/>
    </row>
    <row r="33" spans="1:9" s="17" customFormat="1" x14ac:dyDescent="0.2">
      <c r="A33" s="18"/>
      <c r="B33" s="23"/>
      <c r="C33" s="19"/>
      <c r="D33" s="19"/>
      <c r="E33" s="20"/>
      <c r="F33" s="21"/>
      <c r="G33" s="22"/>
      <c r="H33" s="22"/>
      <c r="I33" s="22"/>
    </row>
    <row r="34" spans="1:9" s="17" customFormat="1" x14ac:dyDescent="0.2">
      <c r="A34" s="18"/>
      <c r="B34" s="23"/>
      <c r="C34" s="19"/>
      <c r="D34" s="19"/>
      <c r="E34" s="20"/>
      <c r="F34" s="21"/>
      <c r="G34" s="22"/>
      <c r="H34" s="22"/>
      <c r="I34" s="22"/>
    </row>
    <row r="35" spans="1:9" s="17" customFormat="1" x14ac:dyDescent="0.2">
      <c r="A35" s="18"/>
      <c r="B35" s="23"/>
      <c r="C35" s="19"/>
      <c r="D35" s="19"/>
      <c r="E35" s="24"/>
      <c r="F35" s="21"/>
      <c r="G35" s="22"/>
      <c r="H35" s="22"/>
      <c r="I35" s="22"/>
    </row>
    <row r="36" spans="1:9" s="17" customFormat="1" x14ac:dyDescent="0.2">
      <c r="A36" s="18"/>
      <c r="B36" s="23"/>
      <c r="C36" s="19"/>
      <c r="D36" s="19"/>
      <c r="E36" s="21"/>
      <c r="F36" s="21"/>
      <c r="G36" s="4"/>
      <c r="H36" s="4"/>
      <c r="I36" s="4"/>
    </row>
    <row r="37" spans="1:9" s="17" customFormat="1" x14ac:dyDescent="0.2">
      <c r="A37" s="18"/>
      <c r="B37" s="23"/>
      <c r="C37" s="19"/>
      <c r="D37" s="19"/>
      <c r="E37" s="21"/>
      <c r="F37" s="21"/>
      <c r="G37" s="4"/>
      <c r="H37" s="4"/>
      <c r="I37" s="4"/>
    </row>
    <row r="38" spans="1:9" s="17" customFormat="1" x14ac:dyDescent="0.2">
      <c r="A38" s="18"/>
      <c r="B38" s="23"/>
      <c r="C38" s="19"/>
      <c r="D38" s="19"/>
      <c r="E38" s="21"/>
      <c r="F38" s="21"/>
      <c r="G38" s="4"/>
      <c r="H38" s="4"/>
      <c r="I38" s="4"/>
    </row>
    <row r="39" spans="1:9" x14ac:dyDescent="0.2">
      <c r="A39" s="25"/>
      <c r="B39" s="25"/>
      <c r="C39" s="25"/>
      <c r="D39" s="26"/>
      <c r="E39" s="26"/>
      <c r="F39" s="26"/>
      <c r="G39" s="27"/>
      <c r="H39" s="28"/>
      <c r="I39" s="28"/>
    </row>
    <row r="40" spans="1:9" x14ac:dyDescent="0.2">
      <c r="A40" s="29"/>
      <c r="B40" s="29"/>
      <c r="C40" s="29"/>
      <c r="D40" s="29"/>
      <c r="E40" s="29"/>
      <c r="F40" s="29"/>
    </row>
    <row r="41" spans="1:9" x14ac:dyDescent="0.2">
      <c r="A41" s="29"/>
      <c r="B41" s="29"/>
      <c r="C41" s="29"/>
      <c r="D41" s="29"/>
      <c r="E41" s="29"/>
      <c r="F41" s="29"/>
    </row>
  </sheetData>
  <mergeCells count="5">
    <mergeCell ref="F1:I1"/>
    <mergeCell ref="A2:I2"/>
    <mergeCell ref="A3:I3"/>
    <mergeCell ref="A4:I4"/>
    <mergeCell ref="A5:I5"/>
  </mergeCells>
  <phoneticPr fontId="15" type="noConversion"/>
  <pageMargins left="0.70866141732283472" right="0.70866141732283472" top="0.74803149606299213" bottom="0.74803149606299213" header="0.31496062992125984" footer="0.31496062992125984"/>
  <pageSetup paperSize="9" firstPageNumber="8" orientation="landscape" useFirstPageNumber="1" r:id="rId1"/>
  <ignoredErrors>
    <ignoredError sqref="G13:I13 G16:I1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3</vt:i4>
      </vt:variant>
      <vt:variant>
        <vt:lpstr>Įvardinti diapazonai</vt:lpstr>
      </vt:variant>
      <vt:variant>
        <vt:i4>3</vt:i4>
      </vt:variant>
    </vt:vector>
  </HeadingPairs>
  <TitlesOfParts>
    <vt:vector size="6" baseType="lpstr">
      <vt:lpstr>1b tesinys</vt:lpstr>
      <vt:lpstr>1 lentele</vt:lpstr>
      <vt:lpstr>2 lentele</vt:lpstr>
      <vt:lpstr>'1 lentele'!Print_Area</vt:lpstr>
      <vt:lpstr>'2 lentele'!Print_Area</vt:lpstr>
      <vt:lpstr>'1 lentele'!Print_Titles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2022-02-10T12:30:13Z</cp:lastPrinted>
  <dcterms:created xsi:type="dcterms:W3CDTF">1996-10-14T23:33:28Z</dcterms:created>
  <dcterms:modified xsi:type="dcterms:W3CDTF">2022-05-20T05:31:34Z</dcterms:modified>
</cp:coreProperties>
</file>