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Internetui\Naujienoms\2022\01\"/>
    </mc:Choice>
  </mc:AlternateContent>
  <xr:revisionPtr revIDLastSave="0" documentId="8_{5DEAA12D-A41A-4F5D-9E5B-2925AD495C29}" xr6:coauthVersionLast="47" xr6:coauthVersionMax="47" xr10:uidLastSave="{00000000-0000-0000-0000-000000000000}"/>
  <bookViews>
    <workbookView xWindow="-108" yWindow="-108" windowWidth="23256" windowHeight="12600" activeTab="1" xr2:uid="{00000000-000D-0000-FFFF-FFFF00000000}"/>
  </bookViews>
  <sheets>
    <sheet name="1b tesinys" sheetId="4" r:id="rId1"/>
    <sheet name="1 lentele" sheetId="1" r:id="rId2"/>
    <sheet name="2 lentele" sheetId="5" r:id="rId3"/>
  </sheets>
  <definedNames>
    <definedName name="_xlnm.Print_Area" localSheetId="1">'1 lentele'!$A$1:$P$85</definedName>
    <definedName name="_xlnm.Print_Area" localSheetId="2">'2 lentele'!$A$2:$I$26</definedName>
    <definedName name="_xlnm.Print_Titles" localSheetId="1">'1 lentele'!$8:$10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5" l="1"/>
  <c r="I25" i="5"/>
  <c r="G25" i="5"/>
  <c r="H24" i="5"/>
  <c r="I24" i="5"/>
  <c r="G24" i="5"/>
  <c r="H22" i="5"/>
  <c r="I22" i="5"/>
  <c r="G22" i="5"/>
  <c r="H21" i="5"/>
  <c r="I21" i="5"/>
  <c r="G21" i="5"/>
  <c r="H83" i="1" l="1"/>
  <c r="I83" i="1"/>
  <c r="J83" i="1"/>
  <c r="K83" i="1"/>
  <c r="L83" i="1"/>
  <c r="G83" i="1"/>
  <c r="G30" i="1"/>
  <c r="H30" i="1"/>
  <c r="I30" i="1"/>
  <c r="J30" i="1"/>
  <c r="K30" i="1"/>
  <c r="L30" i="1"/>
  <c r="N30" i="1"/>
  <c r="O30" i="1"/>
  <c r="P30" i="1"/>
  <c r="H57" i="1" l="1"/>
  <c r="I57" i="1"/>
  <c r="J57" i="1"/>
  <c r="K57" i="1"/>
  <c r="L57" i="1"/>
  <c r="G57" i="1"/>
  <c r="C13" i="4" l="1"/>
  <c r="B13" i="4"/>
  <c r="H40" i="1"/>
  <c r="I40" i="1"/>
  <c r="J40" i="1"/>
  <c r="K40" i="1"/>
  <c r="L40" i="1"/>
  <c r="G40" i="1"/>
  <c r="H84" i="1"/>
  <c r="H85" i="1" s="1"/>
  <c r="B10" i="4" s="1"/>
  <c r="I84" i="1"/>
  <c r="C16" i="4" s="1"/>
  <c r="C14" i="4" s="1"/>
  <c r="J84" i="1"/>
  <c r="K84" i="1"/>
  <c r="D16" i="4" s="1"/>
  <c r="D14" i="4" s="1"/>
  <c r="L84" i="1"/>
  <c r="G84" i="1"/>
  <c r="B16" i="4" s="1"/>
  <c r="B14" i="4" s="1"/>
  <c r="L61" i="1"/>
  <c r="K61" i="1"/>
  <c r="J61" i="1"/>
  <c r="I61" i="1"/>
  <c r="H61" i="1"/>
  <c r="G61" i="1"/>
  <c r="L67" i="1"/>
  <c r="K67" i="1"/>
  <c r="J67" i="1"/>
  <c r="I67" i="1"/>
  <c r="H67" i="1"/>
  <c r="G67" i="1"/>
  <c r="L77" i="1"/>
  <c r="K77" i="1"/>
  <c r="J77" i="1"/>
  <c r="I77" i="1"/>
  <c r="H77" i="1"/>
  <c r="G77" i="1"/>
  <c r="L75" i="1"/>
  <c r="K75" i="1"/>
  <c r="J75" i="1"/>
  <c r="I75" i="1"/>
  <c r="H75" i="1"/>
  <c r="G75" i="1"/>
  <c r="C21" i="4"/>
  <c r="D21" i="4"/>
  <c r="B21" i="4"/>
  <c r="J18" i="1"/>
  <c r="K18" i="1"/>
  <c r="L18" i="1"/>
  <c r="I18" i="1"/>
  <c r="G10" i="5"/>
  <c r="H10" i="5"/>
  <c r="I10" i="5"/>
  <c r="G11" i="5"/>
  <c r="H11" i="5"/>
  <c r="I11" i="5"/>
  <c r="G12" i="5"/>
  <c r="H12" i="5"/>
  <c r="I12" i="5"/>
  <c r="G13" i="5"/>
  <c r="H13" i="5"/>
  <c r="I13" i="5"/>
  <c r="G14" i="5"/>
  <c r="H14" i="5"/>
  <c r="I14" i="5"/>
  <c r="G15" i="5"/>
  <c r="H15" i="5"/>
  <c r="I15" i="5"/>
  <c r="G16" i="5"/>
  <c r="H16" i="5"/>
  <c r="I16" i="5"/>
  <c r="G18" i="5"/>
  <c r="H18" i="5"/>
  <c r="I18" i="5"/>
  <c r="G20" i="5"/>
  <c r="H20" i="5"/>
  <c r="I20" i="5"/>
  <c r="G23" i="5"/>
  <c r="H23" i="5"/>
  <c r="I23" i="5"/>
  <c r="G16" i="1"/>
  <c r="H16" i="1"/>
  <c r="I16" i="1"/>
  <c r="J16" i="1"/>
  <c r="K16" i="1"/>
  <c r="L16" i="1"/>
  <c r="G18" i="1"/>
  <c r="H18" i="1"/>
  <c r="G20" i="1"/>
  <c r="H20" i="1"/>
  <c r="I20" i="1"/>
  <c r="J20" i="1"/>
  <c r="K20" i="1"/>
  <c r="L20" i="1"/>
  <c r="G22" i="1"/>
  <c r="H22" i="1"/>
  <c r="I22" i="1"/>
  <c r="J22" i="1"/>
  <c r="K22" i="1"/>
  <c r="L22" i="1"/>
  <c r="G24" i="1"/>
  <c r="H24" i="1"/>
  <c r="I24" i="1"/>
  <c r="J24" i="1"/>
  <c r="K24" i="1"/>
  <c r="L24" i="1"/>
  <c r="G26" i="1"/>
  <c r="H26" i="1"/>
  <c r="I26" i="1"/>
  <c r="J26" i="1"/>
  <c r="K26" i="1"/>
  <c r="L26" i="1"/>
  <c r="G28" i="1"/>
  <c r="H28" i="1"/>
  <c r="I28" i="1"/>
  <c r="J28" i="1"/>
  <c r="K28" i="1"/>
  <c r="L28" i="1"/>
  <c r="G34" i="1"/>
  <c r="H34" i="1"/>
  <c r="I34" i="1"/>
  <c r="J34" i="1"/>
  <c r="K34" i="1"/>
  <c r="L34" i="1"/>
  <c r="G36" i="1"/>
  <c r="H36" i="1"/>
  <c r="I36" i="1"/>
  <c r="J36" i="1"/>
  <c r="K36" i="1"/>
  <c r="L36" i="1"/>
  <c r="G38" i="1"/>
  <c r="H38" i="1"/>
  <c r="I38" i="1"/>
  <c r="J38" i="1"/>
  <c r="K38" i="1"/>
  <c r="L38" i="1"/>
  <c r="G42" i="1"/>
  <c r="H42" i="1"/>
  <c r="I42" i="1"/>
  <c r="J42" i="1"/>
  <c r="K42" i="1"/>
  <c r="L42" i="1"/>
  <c r="G44" i="1"/>
  <c r="H44" i="1"/>
  <c r="I44" i="1"/>
  <c r="J44" i="1"/>
  <c r="K44" i="1"/>
  <c r="L44" i="1"/>
  <c r="G46" i="1"/>
  <c r="H46" i="1"/>
  <c r="I46" i="1"/>
  <c r="J46" i="1"/>
  <c r="K46" i="1"/>
  <c r="L46" i="1"/>
  <c r="G48" i="1"/>
  <c r="H48" i="1"/>
  <c r="I48" i="1"/>
  <c r="J48" i="1"/>
  <c r="K48" i="1"/>
  <c r="L48" i="1"/>
  <c r="G50" i="1"/>
  <c r="H50" i="1"/>
  <c r="I50" i="1"/>
  <c r="J50" i="1"/>
  <c r="K50" i="1"/>
  <c r="L50" i="1"/>
  <c r="G52" i="1"/>
  <c r="H52" i="1"/>
  <c r="I52" i="1"/>
  <c r="J52" i="1"/>
  <c r="K52" i="1"/>
  <c r="L52" i="1"/>
  <c r="G54" i="1"/>
  <c r="H54" i="1"/>
  <c r="I54" i="1"/>
  <c r="J54" i="1"/>
  <c r="K54" i="1"/>
  <c r="L54" i="1"/>
  <c r="G59" i="1"/>
  <c r="H59" i="1"/>
  <c r="I59" i="1"/>
  <c r="J59" i="1"/>
  <c r="K59" i="1"/>
  <c r="L59" i="1"/>
  <c r="G65" i="1"/>
  <c r="H65" i="1"/>
  <c r="I65" i="1"/>
  <c r="J65" i="1"/>
  <c r="K65" i="1"/>
  <c r="L65" i="1"/>
  <c r="G71" i="1"/>
  <c r="H71" i="1"/>
  <c r="I71" i="1"/>
  <c r="J71" i="1"/>
  <c r="K71" i="1"/>
  <c r="L71" i="1"/>
  <c r="G73" i="1"/>
  <c r="H73" i="1"/>
  <c r="I73" i="1"/>
  <c r="J73" i="1"/>
  <c r="K73" i="1"/>
  <c r="L73" i="1"/>
  <c r="K31" i="1" l="1"/>
  <c r="G31" i="1"/>
  <c r="J31" i="1"/>
  <c r="I31" i="1"/>
  <c r="L31" i="1"/>
  <c r="H31" i="1"/>
  <c r="I68" i="1"/>
  <c r="L68" i="1"/>
  <c r="J68" i="1"/>
  <c r="H68" i="1"/>
  <c r="K68" i="1"/>
  <c r="G68" i="1"/>
  <c r="K78" i="1"/>
  <c r="G78" i="1"/>
  <c r="H78" i="1"/>
  <c r="J78" i="1"/>
  <c r="L85" i="1"/>
  <c r="D10" i="4" s="1"/>
  <c r="K85" i="1"/>
  <c r="D9" i="4" s="1"/>
  <c r="I85" i="1"/>
  <c r="C9" i="4" s="1"/>
  <c r="L62" i="1"/>
  <c r="H62" i="1"/>
  <c r="C12" i="4"/>
  <c r="C11" i="4" s="1"/>
  <c r="K62" i="1"/>
  <c r="L78" i="1"/>
  <c r="J85" i="1"/>
  <c r="C10" i="4" s="1"/>
  <c r="J62" i="1"/>
  <c r="I62" i="1"/>
  <c r="G62" i="1"/>
  <c r="D13" i="4"/>
  <c r="D12" i="4" s="1"/>
  <c r="D11" i="4" s="1"/>
  <c r="I78" i="1"/>
  <c r="B12" i="4"/>
  <c r="B11" i="4" s="1"/>
  <c r="G85" i="1"/>
  <c r="B9" i="4" s="1"/>
  <c r="I79" i="1" l="1"/>
  <c r="I80" i="1" s="1"/>
  <c r="J79" i="1"/>
  <c r="J80" i="1" s="1"/>
  <c r="H79" i="1"/>
  <c r="G79" i="1"/>
  <c r="L79" i="1"/>
  <c r="K79" i="1"/>
  <c r="K80" i="1" s="1"/>
  <c r="H80" i="1"/>
  <c r="L80" i="1"/>
  <c r="G80" i="1"/>
</calcChain>
</file>

<file path=xl/sharedStrings.xml><?xml version="1.0" encoding="utf-8"?>
<sst xmlns="http://schemas.openxmlformats.org/spreadsheetml/2006/main" count="374" uniqueCount="166">
  <si>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</si>
  <si>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</si>
  <si>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</si>
  <si>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</si>
  <si>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</si>
  <si>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</si>
  <si>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</si>
  <si>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</si>
  <si>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</si>
  <si>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</si>
  <si>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SB</t>
  </si>
  <si>
    <t>Iš viso tikslui:</t>
  </si>
  <si>
    <t>Iš viso programai:</t>
  </si>
  <si>
    <t>Gyventojų registro tvarkymas ir duomenų valstybės registrui teikimas</t>
  </si>
  <si>
    <t xml:space="preserve">Duomenų teikimas valstybinės pagalbos suteikimo registrui </t>
  </si>
  <si>
    <t>Valstybinės kalbos vartojimo ir taisyklingumo kontrolė</t>
  </si>
  <si>
    <t>Gyvenamosios vietos deklaravimas</t>
  </si>
  <si>
    <t>Pirminė teisinė pagalba</t>
  </si>
  <si>
    <t>Mobilizacijos administravimas</t>
  </si>
  <si>
    <t>Civilinės saugos administravimas</t>
  </si>
  <si>
    <t>10</t>
  </si>
  <si>
    <t>11</t>
  </si>
  <si>
    <t>12</t>
  </si>
  <si>
    <t>Finansavimo šaltiniai</t>
  </si>
  <si>
    <t>iš viso:</t>
  </si>
  <si>
    <t xml:space="preserve">Iš viso uždaviniui </t>
  </si>
  <si>
    <t>Savivaldybės tarybos darbo organizavimas</t>
  </si>
  <si>
    <t xml:space="preserve"> -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</si>
  <si>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</si>
  <si>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</si>
  <si>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</si>
  <si>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</si>
  <si>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</si>
  <si>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</si>
  <si>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</si>
  <si>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</si>
  <si>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</si>
  <si>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</t>
  </si>
  <si>
    <t>1 lentelė</t>
  </si>
  <si>
    <t>Turto disponavimas ir naudojimas</t>
  </si>
  <si>
    <t>Užtikrinti savivaldybės darbo organizavimą</t>
  </si>
  <si>
    <t>Archyvinių dokumentų tvarkymas</t>
  </si>
  <si>
    <t>Civilinės būklės aktų registravimas</t>
  </si>
  <si>
    <t>(savivaldybės, padalinio, įstaigos pavadinimas)</t>
  </si>
  <si>
    <t>Pavadinimas</t>
  </si>
  <si>
    <t xml:space="preserve">1 </t>
  </si>
  <si>
    <t>Tinkamai įgyvendinti savivaldybei perduotas valstybės bei kitas teisės aktais priskirtas funkcijas</t>
  </si>
  <si>
    <t>Užtikrinti efektyvų savivaldybės darbo organizavimą ir priskirtų funkcijų vykdymą</t>
  </si>
  <si>
    <t>Keleivių vežimo vietiniais susisiekimo maršrutais nuostolių kompensavimas</t>
  </si>
  <si>
    <t>iš viso</t>
  </si>
  <si>
    <t>Administracijos direktoriaus rezervas</t>
  </si>
  <si>
    <t>tūkst. Eur</t>
  </si>
  <si>
    <t>SB(D)</t>
  </si>
  <si>
    <t>Administracijos direktoriaus rezervo panaudojimas (proc.)</t>
  </si>
  <si>
    <t>Priešgaisrinės tarnybos veiklos organizavimas ir objektų išlaikymas</t>
  </si>
  <si>
    <t>Savivaldybės biudžeto lėšos</t>
  </si>
  <si>
    <t>Valstybinėms (perduotoms savivaldybėms) funkcijoms vykdyti</t>
  </si>
  <si>
    <t>IGNALINOS RAJONO SAVIVALDYBĖS</t>
  </si>
  <si>
    <t xml:space="preserve"> lėšų poreikis (asignavimai) ir numatomi finansavimo šaltiniai</t>
  </si>
  <si>
    <t>Ekonominės klasifikacijos grupės</t>
  </si>
  <si>
    <t xml:space="preserve">1. Iš viso asignavimų </t>
  </si>
  <si>
    <t>2.   Finansavimo šaltiniai:</t>
  </si>
  <si>
    <t>2.1. Savivaldybės biudžetas:</t>
  </si>
  <si>
    <t>iš jos: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</si>
  <si>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</si>
  <si>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</si>
  <si>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</si>
  <si>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</si>
  <si>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</si>
  <si>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</si>
  <si>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(tūkst. Eur)</t>
  </si>
  <si>
    <t>2 lentelė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</si>
  <si>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</si>
  <si>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</si>
  <si>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</si>
  <si>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</si>
  <si>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</si>
  <si>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E-2-3</t>
  </si>
  <si>
    <t>R-4-1-1</t>
  </si>
  <si>
    <t>P-4-1-1-1</t>
  </si>
  <si>
    <t>P-4-1-1-2</t>
  </si>
  <si>
    <t>P-4-1-1-3</t>
  </si>
  <si>
    <t>P-4-1-1-4</t>
  </si>
  <si>
    <t>P-4-1-2-1</t>
  </si>
  <si>
    <t>P-4-1-2-2</t>
  </si>
  <si>
    <t>Keleivių vežėjų, kurių nuostoliai dėl nuostolingų maršrutų kompensuoti, skaičius</t>
  </si>
  <si>
    <t>P-4-1-3-1</t>
  </si>
  <si>
    <t>2.1.1. Savivaldybės biudžeto asignavimai savarankiškosioms funkcijoms vykdyti</t>
  </si>
  <si>
    <t xml:space="preserve">2.1.2. Valstybės biudžeto dotacija </t>
  </si>
  <si>
    <t>2.1.3. Biudžetinių įstaigų pajamos</t>
  </si>
  <si>
    <t xml:space="preserve">    2.1.2.2. mokinio krepšeliui finansuoti</t>
  </si>
  <si>
    <t xml:space="preserve">    2.1.2.4. kita tikslinė dotacija</t>
  </si>
  <si>
    <t xml:space="preserve">    2.1.2.1. valstybinėms (perduotoms savivaldybėms) funkcijoms vykdyti</t>
  </si>
  <si>
    <t>2.1.4. Skolintos lėšos</t>
  </si>
  <si>
    <t>2.2.6. Kitos lėšos</t>
  </si>
  <si>
    <t>Savivaldybės biudžeto dalis, skirta savivaldybės valdymui ir pagrindinių funkcijų vykdymui (proc.)</t>
  </si>
  <si>
    <t>2 Strateginis tikslas. Gerinti savivaldybės valdymo bei teikiamų kultūros ir sporto paslaugų kokybę, skatinti gyventojų iniciatyvas</t>
  </si>
  <si>
    <t>1, 19-30</t>
  </si>
  <si>
    <t>1.7</t>
  </si>
  <si>
    <t>6 Programa. Savivaldybės funkcijų vykdymo, administravimo ir savivaldybės veiklos užtikrinimo programa</t>
  </si>
  <si>
    <t>SAVIVALDYBĖS FUNKCIJŲ VYKDYMO, ADMINISTRAVIMO IR SAVIVALDYBĖS VEIKLOS UŽTIKRINIMO PROGRAMOS NR. 6</t>
  </si>
  <si>
    <t>SAVIVALDYBĖS FUNKCIJŲ VYKDYMO, ADMINISTRAVIMO IR SAVIVALDYBĖS VEIKLOS UŽTIKRINIMO PROGRAMOS</t>
  </si>
  <si>
    <t>SAVIVALDYBĖS FUNKCIJŲ VYKDYMO, ADMINISTRAVIMO IR SAVIVALDYBĖS VEIKLOS UŽTIKRINIMO PROGRAMOS VERTINIMO KRITERIJŲ SUVESTINĖ</t>
  </si>
  <si>
    <t>P-4-1-1-5</t>
  </si>
  <si>
    <t>Ignalinos rajono savivaldybės kontrolės ir audito tarnybos darbo organizavimas</t>
  </si>
  <si>
    <t>Ignalinos rajono savivaldybės kontrolės ir audito tarnybos darbuotojų (etatų) skaičius</t>
  </si>
  <si>
    <t>Savivaldybės tarybos narių skaičius</t>
  </si>
  <si>
    <t>TIKSLŲ, UŽDAVINIŲ, PRIEMONIŲ MAKSIMALIŲ ASIGNAVIMŲ IR PRODUKTO VERTINIMO KRITERIJŲ SUVESTINĖ</t>
  </si>
  <si>
    <t>1.8</t>
  </si>
  <si>
    <t>Įgyvendintų priemonių skaičius</t>
  </si>
  <si>
    <t>Užtikrinti kitų savivaldybės vykdomų priemonių įgyvendinimą</t>
  </si>
  <si>
    <t>P-4-1-4-1</t>
  </si>
  <si>
    <t>P-4-1-4-2</t>
  </si>
  <si>
    <t>Valstybės dotacijų, skirtų vykdyti valstybinėms (perduotoms savivaldybėms) funkcijoms, panaudojimas (proc.)</t>
  </si>
  <si>
    <t>Paskelbtų informacinių pranešimų skaičius</t>
  </si>
  <si>
    <t>Savivaldybės administracijos tarnautojai, teikiantys pirminę teisinę pagalbą rajono gyventojams, siekdami sumažinti administracinę naštą, padeda ar patys užpildo besikreipiančio rajono gyventojo Metinę pajamų ir turto deklaraciją antrinei teisinei pagalbai gauti</t>
  </si>
  <si>
    <t>Savivaldybės administracijos, seniūnijų, mero ir jo pavaduotojo, mero asmeninio (politinio) pasitikėjimo tarnautojų  darbo organizavimas, pagrindinių funkcijų vykdymo užtikrinimas</t>
  </si>
  <si>
    <t>P-4-1-1-7</t>
  </si>
  <si>
    <t>Darbuotojų, dalyvavusių seminaruose, skaičius</t>
  </si>
  <si>
    <t>14</t>
  </si>
  <si>
    <t>____________</t>
  </si>
  <si>
    <t>Asmenų, kuriems padėta užpildyti  metinę pajamų ir turto deklaraciją antrinei teisinei pagalbai gauti, skaičius</t>
  </si>
  <si>
    <t>Skatinti darbuotojus dalyvauti seminaruose administracinės naštos mažinimo ir jos prevencijos klausimais</t>
  </si>
  <si>
    <t>Valstybės dotacijų, skirtų vykdyti valstybines (perduotas savivaldybėms) funkcijas, panaudojimas (proc.)</t>
  </si>
  <si>
    <t>Prašymų, į kuriuos atsakymai asmenims pateikti per įstatymų nustatytus terminus, dalis tarp visų gautų prašymų (proc.)</t>
  </si>
  <si>
    <t>SB (D)</t>
  </si>
  <si>
    <t>Paskelbtų informacijų vietinėje spaudoje, savivaldybės, ugdymo įstaigų interneto svetainėse skaičius</t>
  </si>
  <si>
    <t xml:space="preserve">Užtikrinti informacijos teikimą savivaldybės interneto svetainėse, vietinėje žiniasklaidoje apie alkoholio, psichoaktyvių medžiagų ir tabako žalą sveikatai bei būdus atsikratyti šių žalingų įpročių  </t>
  </si>
  <si>
    <t>Organizuoti metinių dienų minėjimą – Pasaulinės dienos be tabako (gegužės 31 d.), Tarptautinės nerūkymo dienos (lapkričio 15 d.)</t>
  </si>
  <si>
    <t>Renginių (akcijų) skaičius</t>
  </si>
  <si>
    <t>Skleisti informaciją apie pagalbos sau grupes (anoniminių alkoholikų), viešinti jų veiklą savivaldybės interneto svetainėje, vietinėje žiniasklaidoje</t>
  </si>
  <si>
    <t>Skelbimų skaičius</t>
  </si>
  <si>
    <t>Stiprinti moterų ir vyrų lygybės užtikrinimą vietos savivaldos lygmeniu</t>
  </si>
  <si>
    <t xml:space="preserve">Organizuoti informacines veiklas, skirtas smurto artimoje aplinkoje prevencijai </t>
  </si>
  <si>
    <t>Apmokytų vaiko gerovės komisijų narių skaičius</t>
  </si>
  <si>
    <t>31</t>
  </si>
  <si>
    <t>Savivaldybės interneto svetainėje skelbti informaciją apie galimybę naudotis elektroninėmis paslaugomis</t>
  </si>
  <si>
    <t>1.10</t>
  </si>
  <si>
    <t>Užtikrinti lygių galimybių įgyvendinimą</t>
  </si>
  <si>
    <t>Geodezijos ir kartografijos darbų vykdymas</t>
  </si>
  <si>
    <t>P-4-1-2-3</t>
  </si>
  <si>
    <t>Jaunimo teisių apsauga</t>
  </si>
  <si>
    <t>Asmenų, kuriems padėta užpildyti metinę pajamų ir turto deklaraciją antrinei teisinei pagalbai gauti, skaičius</t>
  </si>
  <si>
    <t>2022 m. projektas</t>
  </si>
  <si>
    <t>2022 m. planas</t>
  </si>
  <si>
    <t>Savivaldybės funkcijų vykdymo, administravimo ir savivaldybės veiklos užtikrinimo programos suvestinės 
priedas</t>
  </si>
  <si>
    <t>2023 m. projektas</t>
  </si>
  <si>
    <t xml:space="preserve">2023 m. </t>
  </si>
  <si>
    <t>2023 m. planas</t>
  </si>
  <si>
    <t>1.3</t>
  </si>
  <si>
    <t>P-4-1-1-6</t>
  </si>
  <si>
    <t>P-4-1-3-2</t>
  </si>
  <si>
    <t>P-4-1-4-3</t>
  </si>
  <si>
    <t>P-4-1-4-4</t>
  </si>
  <si>
    <t>Ilgalaikės paskolos</t>
  </si>
  <si>
    <t>1.1</t>
  </si>
  <si>
    <t>Finansinių įsipareigojimų vykdymas laiku (proc.)</t>
  </si>
  <si>
    <t>1.4</t>
  </si>
  <si>
    <t>2024 m. projektas</t>
  </si>
  <si>
    <t>2022 m.</t>
  </si>
  <si>
    <t xml:space="preserve">2024 m. </t>
  </si>
  <si>
    <t>2024 m. planas</t>
  </si>
  <si>
    <t>1.1. iš jų darbo užmokesčiui</t>
  </si>
  <si>
    <t>Savivaldybės administracijos darbuotojų ir politinio (asmeninio) pasitikėjimo valstybės tarnautojų skaičius</t>
  </si>
  <si>
    <t>Organizuoti  darbuotojams kompetencijų kėlimą, gilinant supratimą apie lygių galimybių, moterų ir  vyrų lygybės, smurto artimoje aplinkoje prevencijos politikos formavimą</t>
  </si>
  <si>
    <t>Mokymuose dalyvavusių darbuotojų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</si>
</sst>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.0"/>
    <numFmt numFmtId="166" formatCode="0.000"/>
  </numFmts>
  <fonts count="20" x14ac:knownFonts="1">
    <font>
      <sz val="10"/>
      <name val="Arial"/>
    </font>
    <font>
      <sz val="10"/>
      <name val="Arial"/>
      <family val="2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b/>
      <sz val="8"/>
      <name val="Times New Roman"/>
      <family val="1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</font>
    <font>
      <i/>
      <sz val="9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i/>
      <sz val="8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name val="Arial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</cellStyleXfs>
  <cellXfs count="158">
    <xf numFmtId="0" fontId="0" fillId="0" borderId="0" xfId="0"/>
    <xf numFmtId="165" fontId="3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3" fillId="3" borderId="1" xfId="1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top"/>
    </xf>
    <xf numFmtId="166" fontId="2" fillId="0" borderId="0" xfId="0" applyNumberFormat="1" applyFont="1" applyFill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3" fillId="0" borderId="0" xfId="0" applyFont="1"/>
    <xf numFmtId="165" fontId="12" fillId="4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5" fontId="13" fillId="0" borderId="0" xfId="0" applyNumberFormat="1" applyFont="1"/>
    <xf numFmtId="0" fontId="6" fillId="0" borderId="0" xfId="0" applyFont="1"/>
    <xf numFmtId="0" fontId="0" fillId="0" borderId="0" xfId="0" applyAlignment="1"/>
    <xf numFmtId="0" fontId="17" fillId="0" borderId="0" xfId="0" applyFont="1"/>
    <xf numFmtId="0" fontId="2" fillId="0" borderId="0" xfId="0" applyFont="1" applyAlignment="1">
      <alignment horizontal="center"/>
    </xf>
    <xf numFmtId="0" fontId="13" fillId="0" borderId="0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6" fillId="0" borderId="0" xfId="0" applyFont="1" applyAlignment="1">
      <alignment horizontal="right"/>
    </xf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1" fontId="3" fillId="11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5" fontId="2" fillId="4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165" fontId="18" fillId="8" borderId="1" xfId="0" applyNumberFormat="1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top" wrapText="1"/>
    </xf>
    <xf numFmtId="165" fontId="2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3" fillId="0" borderId="0" xfId="0" applyFont="1" applyBorder="1" applyAlignment="1">
      <alignment horizontal="right"/>
    </xf>
    <xf numFmtId="0" fontId="12" fillId="3" borderId="1" xfId="0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left" vertical="center" wrapText="1"/>
    </xf>
    <xf numFmtId="165" fontId="3" fillId="0" borderId="3" xfId="0" applyNumberFormat="1" applyFont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textRotation="90" wrapText="1"/>
    </xf>
    <xf numFmtId="49" fontId="3" fillId="11" borderId="2" xfId="5" applyNumberFormat="1" applyFont="1" applyFill="1" applyBorder="1" applyAlignment="1">
      <alignment horizontal="center" vertical="center"/>
    </xf>
    <xf numFmtId="49" fontId="3" fillId="11" borderId="3" xfId="5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left" vertical="center" wrapText="1"/>
    </xf>
    <xf numFmtId="49" fontId="3" fillId="11" borderId="1" xfId="5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11" borderId="1" xfId="3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left" vertical="center" wrapText="1"/>
    </xf>
    <xf numFmtId="166" fontId="3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1" fontId="3" fillId="11" borderId="2" xfId="0" applyNumberFormat="1" applyFont="1" applyFill="1" applyBorder="1" applyAlignment="1">
      <alignment horizontal="center" vertical="center"/>
    </xf>
    <xf numFmtId="1" fontId="3" fillId="11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5" fontId="3" fillId="0" borderId="2" xfId="0" applyNumberFormat="1" applyFont="1" applyFill="1" applyBorder="1" applyAlignment="1">
      <alignment horizontal="left" vertical="center" wrapText="1"/>
    </xf>
    <xf numFmtId="165" fontId="3" fillId="0" borderId="4" xfId="0" applyNumberFormat="1" applyFont="1" applyFill="1" applyBorder="1" applyAlignment="1">
      <alignment horizontal="left" vertical="center" wrapText="1"/>
    </xf>
    <xf numFmtId="165" fontId="3" fillId="0" borderId="3" xfId="0" applyNumberFormat="1" applyFont="1" applyFill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/>
    </xf>
    <xf numFmtId="165" fontId="4" fillId="2" borderId="1" xfId="0" applyNumberFormat="1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center" vertical="center"/>
    </xf>
    <xf numFmtId="49" fontId="2" fillId="5" borderId="1" xfId="4" applyNumberFormat="1" applyFont="1" applyFill="1" applyBorder="1" applyAlignment="1">
      <alignment horizontal="center" vertical="center" textRotation="90" wrapText="1"/>
    </xf>
    <xf numFmtId="49" fontId="3" fillId="11" borderId="1" xfId="5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textRotation="90" wrapText="1"/>
    </xf>
    <xf numFmtId="165" fontId="2" fillId="9" borderId="1" xfId="0" applyNumberFormat="1" applyFont="1" applyFill="1" applyBorder="1" applyAlignment="1">
      <alignment horizontal="left" vertical="center" wrapText="1"/>
    </xf>
    <xf numFmtId="165" fontId="2" fillId="5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5" fontId="2" fillId="1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2" fontId="3" fillId="0" borderId="1" xfId="0" applyNumberFormat="1" applyFont="1" applyBorder="1" applyAlignment="1">
      <alignment horizontal="center" vertical="center" wrapText="1"/>
    </xf>
    <xf numFmtId="0" fontId="2" fillId="0" borderId="1" xfId="0" quotePrefix="1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65" fontId="2" fillId="7" borderId="1" xfId="4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Border="1" applyAlignment="1">
      <alignment horizontal="center"/>
    </xf>
  </cellXfs>
  <cellStyles count="6">
    <cellStyle name="Įprastas" xfId="0" builtinId="0"/>
    <cellStyle name="Kablelis" xfId="1" builtinId="3"/>
    <cellStyle name="Kablelis 2" xfId="2" xr:uid="{00000000-0005-0000-0000-000002000000}"/>
    <cellStyle name="Normal_2 programa (11.14)" xfId="3" xr:uid="{00000000-0005-0000-0000-000003000000}"/>
    <cellStyle name="Normal_3_1 Programos 1 lentele" xfId="4" xr:uid="{00000000-0005-0000-0000-000004000000}"/>
    <cellStyle name="Normal_4 programa (11.13)" xfId="5" xr:uid="{00000000-0005-0000-0000-000005000000}"/>
  </cellStyles>
  <dxfs count="4"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opLeftCell="A10" zoomScale="160" zoomScaleNormal="160" workbookViewId="0">
      <selection activeCell="A13" sqref="A13"/>
    </sheetView>
  </sheetViews>
  <sheetFormatPr defaultColWidth="9.109375" defaultRowHeight="13.2" x14ac:dyDescent="0.25"/>
  <cols>
    <col min="1" max="1" width="44.33203125" style="25" customWidth="1"/>
    <col min="2" max="2" width="12.5546875" style="25" customWidth="1"/>
    <col min="3" max="3" width="10.88671875" style="25" customWidth="1"/>
    <col min="4" max="4" width="11.88671875" style="25" customWidth="1"/>
    <col min="5" max="16384" width="9.109375" style="25"/>
  </cols>
  <sheetData>
    <row r="1" spans="1:4" ht="30.75" customHeight="1" x14ac:dyDescent="0.25">
      <c r="A1" s="88" t="s">
        <v>101</v>
      </c>
      <c r="B1" s="89"/>
      <c r="C1" s="89"/>
      <c r="D1" s="89"/>
    </row>
    <row r="2" spans="1:4" x14ac:dyDescent="0.25">
      <c r="A2" s="89" t="s">
        <v>58</v>
      </c>
      <c r="B2" s="89"/>
      <c r="C2" s="89"/>
      <c r="D2" s="89"/>
    </row>
    <row r="4" spans="1:4" x14ac:dyDescent="0.25">
      <c r="A4" s="90" t="s">
        <v>70</v>
      </c>
      <c r="B4" s="90"/>
      <c r="C4" s="90"/>
      <c r="D4" s="90"/>
    </row>
    <row r="5" spans="1:4" ht="12.75" customHeight="1" x14ac:dyDescent="0.25">
      <c r="A5" s="91" t="s">
        <v>59</v>
      </c>
      <c r="B5" s="91" t="s">
        <v>143</v>
      </c>
      <c r="C5" s="91" t="s">
        <v>146</v>
      </c>
      <c r="D5" s="91" t="s">
        <v>158</v>
      </c>
    </row>
    <row r="6" spans="1:4" x14ac:dyDescent="0.25">
      <c r="A6" s="91"/>
      <c r="B6" s="91"/>
      <c r="C6" s="91"/>
      <c r="D6" s="91"/>
    </row>
    <row r="7" spans="1:4" x14ac:dyDescent="0.25">
      <c r="A7" s="91"/>
      <c r="B7" s="91"/>
      <c r="C7" s="91"/>
      <c r="D7" s="91"/>
    </row>
    <row r="8" spans="1:4" x14ac:dyDescent="0.25">
      <c r="A8" s="91"/>
      <c r="B8" s="91"/>
      <c r="C8" s="91"/>
      <c r="D8" s="91"/>
    </row>
    <row r="9" spans="1:4" x14ac:dyDescent="0.25">
      <c r="A9" s="72" t="s">
        <v>60</v>
      </c>
      <c r="B9" s="26">
        <f>SUM('1 lentele'!G85)</f>
        <v>5187</v>
      </c>
      <c r="C9" s="26">
        <f>SUM('1 lentele'!I85)</f>
        <v>5213.1000000000004</v>
      </c>
      <c r="D9" s="26">
        <f>SUM('1 lentele'!K85)</f>
        <v>5228.3</v>
      </c>
    </row>
    <row r="10" spans="1:4" x14ac:dyDescent="0.25">
      <c r="A10" s="74" t="s">
        <v>162</v>
      </c>
      <c r="B10" s="28">
        <f>'1 lentele'!H85</f>
        <v>3133.1000000000004</v>
      </c>
      <c r="C10" s="29">
        <f>'1 lentele'!J85</f>
        <v>3138.3999999999996</v>
      </c>
      <c r="D10" s="29">
        <f>'1 lentele'!L85</f>
        <v>3143.2000000000003</v>
      </c>
    </row>
    <row r="11" spans="1:4" x14ac:dyDescent="0.25">
      <c r="A11" s="75" t="s">
        <v>61</v>
      </c>
      <c r="B11" s="26">
        <f>B12+B21</f>
        <v>5187</v>
      </c>
      <c r="C11" s="26">
        <f>C12+C21</f>
        <v>5213.1000000000004</v>
      </c>
      <c r="D11" s="26">
        <f>D12+D21</f>
        <v>5228.3</v>
      </c>
    </row>
    <row r="12" spans="1:4" x14ac:dyDescent="0.25">
      <c r="A12" s="76" t="s">
        <v>62</v>
      </c>
      <c r="B12" s="27">
        <f>B13+B14+B19+B20</f>
        <v>5187</v>
      </c>
      <c r="C12" s="27">
        <f>C13+C14+C19+C20</f>
        <v>5213.1000000000004</v>
      </c>
      <c r="D12" s="27">
        <f>D13+D14+D19+D20</f>
        <v>5228.3</v>
      </c>
    </row>
    <row r="13" spans="1:4" ht="26.4" x14ac:dyDescent="0.25">
      <c r="A13" s="77" t="s">
        <v>87</v>
      </c>
      <c r="B13" s="28">
        <f>'1 lentele'!G83</f>
        <v>4267.3999999999996</v>
      </c>
      <c r="C13" s="28">
        <f>'1 lentele'!I83</f>
        <v>4291</v>
      </c>
      <c r="D13" s="28">
        <f>'1 lentele'!K83</f>
        <v>4303</v>
      </c>
    </row>
    <row r="14" spans="1:4" x14ac:dyDescent="0.25">
      <c r="A14" s="77" t="s">
        <v>88</v>
      </c>
      <c r="B14" s="28">
        <f>B16+B17+B18</f>
        <v>919.6</v>
      </c>
      <c r="C14" s="28">
        <f>C16+C17+C18</f>
        <v>922.1</v>
      </c>
      <c r="D14" s="28">
        <f>D16+D17+D18</f>
        <v>925.3</v>
      </c>
    </row>
    <row r="15" spans="1:4" x14ac:dyDescent="0.25">
      <c r="A15" s="78" t="s">
        <v>63</v>
      </c>
      <c r="B15" s="28"/>
      <c r="C15" s="28"/>
      <c r="D15" s="28"/>
    </row>
    <row r="16" spans="1:4" ht="26.4" x14ac:dyDescent="0.25">
      <c r="A16" s="77" t="s">
        <v>92</v>
      </c>
      <c r="B16" s="28">
        <f>'1 lentele'!G84</f>
        <v>919.6</v>
      </c>
      <c r="C16" s="28">
        <f>'1 lentele'!I84</f>
        <v>922.1</v>
      </c>
      <c r="D16" s="28">
        <f>'1 lentele'!K84</f>
        <v>925.3</v>
      </c>
    </row>
    <row r="17" spans="1:4" x14ac:dyDescent="0.25">
      <c r="A17" s="77" t="s">
        <v>90</v>
      </c>
      <c r="B17" s="28"/>
      <c r="C17" s="28"/>
      <c r="D17" s="28"/>
    </row>
    <row r="18" spans="1:4" x14ac:dyDescent="0.25">
      <c r="A18" s="77" t="s">
        <v>91</v>
      </c>
      <c r="B18" s="28"/>
      <c r="C18" s="28"/>
      <c r="D18" s="28"/>
    </row>
    <row r="19" spans="1:4" x14ac:dyDescent="0.25">
      <c r="A19" s="77" t="s">
        <v>89</v>
      </c>
      <c r="B19" s="28"/>
      <c r="C19" s="28"/>
      <c r="D19" s="28"/>
    </row>
    <row r="20" spans="1:4" x14ac:dyDescent="0.25">
      <c r="A20" s="74" t="s">
        <v>93</v>
      </c>
      <c r="B20" s="28"/>
      <c r="C20" s="28"/>
      <c r="D20" s="28"/>
    </row>
    <row r="21" spans="1:4" x14ac:dyDescent="0.25">
      <c r="A21" s="73" t="s">
        <v>64</v>
      </c>
      <c r="B21" s="27">
        <f>SUM(B22:B27)</f>
        <v>0</v>
      </c>
      <c r="C21" s="27">
        <f>SUM(C22:C27)</f>
        <v>0</v>
      </c>
      <c r="D21" s="27">
        <f>SUM(D22:D27)</f>
        <v>0</v>
      </c>
    </row>
    <row r="22" spans="1:4" x14ac:dyDescent="0.25">
      <c r="A22" s="79" t="s">
        <v>65</v>
      </c>
      <c r="B22" s="28"/>
      <c r="C22" s="28"/>
      <c r="D22" s="28"/>
    </row>
    <row r="23" spans="1:4" x14ac:dyDescent="0.25">
      <c r="A23" s="80" t="s">
        <v>66</v>
      </c>
      <c r="B23" s="28"/>
      <c r="C23" s="28"/>
      <c r="D23" s="28"/>
    </row>
    <row r="24" spans="1:4" x14ac:dyDescent="0.25">
      <c r="A24" s="80" t="s">
        <v>67</v>
      </c>
      <c r="B24" s="28"/>
      <c r="C24" s="28"/>
      <c r="D24" s="28"/>
    </row>
    <row r="25" spans="1:4" x14ac:dyDescent="0.25">
      <c r="A25" s="80" t="s">
        <v>68</v>
      </c>
      <c r="B25" s="28"/>
      <c r="C25" s="28"/>
      <c r="D25" s="28"/>
    </row>
    <row r="26" spans="1:4" x14ac:dyDescent="0.25">
      <c r="A26" s="80" t="s">
        <v>69</v>
      </c>
      <c r="B26" s="28"/>
      <c r="C26" s="28"/>
      <c r="D26" s="28"/>
    </row>
    <row r="27" spans="1:4" x14ac:dyDescent="0.25">
      <c r="A27" s="80" t="s">
        <v>94</v>
      </c>
      <c r="B27" s="28"/>
      <c r="C27" s="28"/>
      <c r="D27" s="28"/>
    </row>
    <row r="30" spans="1:4" x14ac:dyDescent="0.25">
      <c r="B30" s="30"/>
      <c r="C30" s="30"/>
      <c r="D30" s="30"/>
    </row>
    <row r="32" spans="1:4" x14ac:dyDescent="0.25">
      <c r="B32" s="30"/>
      <c r="C32" s="30"/>
      <c r="D32" s="30"/>
    </row>
    <row r="35" spans="2:4" x14ac:dyDescent="0.25">
      <c r="B35" s="30"/>
      <c r="C35" s="30"/>
      <c r="D35" s="30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C90"/>
  <sheetViews>
    <sheetView tabSelected="1" zoomScale="145" zoomScaleNormal="145" workbookViewId="0">
      <selection activeCell="G71" sqref="G71"/>
    </sheetView>
  </sheetViews>
  <sheetFormatPr defaultColWidth="9.109375" defaultRowHeight="10.199999999999999" x14ac:dyDescent="0.25"/>
  <cols>
    <col min="1" max="2" width="2.44140625" style="12" customWidth="1"/>
    <col min="3" max="3" width="2.33203125" style="12" customWidth="1"/>
    <col min="4" max="4" width="55.33203125" style="3" customWidth="1"/>
    <col min="5" max="5" width="4.109375" style="3" customWidth="1"/>
    <col min="6" max="6" width="6.44140625" style="3" customWidth="1"/>
    <col min="7" max="7" width="4.88671875" style="3" customWidth="1"/>
    <col min="8" max="8" width="5.33203125" style="3" customWidth="1"/>
    <col min="9" max="9" width="4.88671875" style="3" customWidth="1"/>
    <col min="10" max="10" width="5.109375" style="3" customWidth="1"/>
    <col min="11" max="11" width="5.33203125" style="3" customWidth="1"/>
    <col min="12" max="12" width="5.88671875" style="3" customWidth="1"/>
    <col min="13" max="13" width="25.44140625" style="3" customWidth="1"/>
    <col min="14" max="14" width="4.109375" style="3" customWidth="1"/>
    <col min="15" max="16" width="3.88671875" style="3" customWidth="1"/>
    <col min="17" max="16384" width="9.109375" style="3"/>
  </cols>
  <sheetData>
    <row r="1" spans="1:17" ht="50.25" customHeight="1" x14ac:dyDescent="0.25">
      <c r="M1" s="122" t="s">
        <v>145</v>
      </c>
      <c r="N1" s="122"/>
      <c r="O1" s="122"/>
      <c r="P1" s="122"/>
      <c r="Q1" s="24"/>
    </row>
    <row r="2" spans="1:17" ht="15.75" customHeight="1" x14ac:dyDescent="0.25">
      <c r="A2" s="129" t="s">
        <v>38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7" s="4" customFormat="1" ht="13.5" customHeight="1" x14ac:dyDescent="0.25">
      <c r="A3" s="130" t="s">
        <v>57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</row>
    <row r="4" spans="1:17" s="20" customFormat="1" ht="12" x14ac:dyDescent="0.25">
      <c r="A4" s="145" t="s">
        <v>43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</row>
    <row r="5" spans="1:17" s="4" customFormat="1" ht="14.25" customHeight="1" x14ac:dyDescent="0.25">
      <c r="A5" s="130" t="s">
        <v>100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</row>
    <row r="6" spans="1:17" s="4" customFormat="1" ht="11.4" x14ac:dyDescent="0.25">
      <c r="A6" s="130" t="s">
        <v>107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</row>
    <row r="7" spans="1:17" x14ac:dyDescent="0.25">
      <c r="A7" s="138" t="s">
        <v>51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</row>
    <row r="8" spans="1:17" ht="24" customHeight="1" x14ac:dyDescent="0.25">
      <c r="A8" s="139" t="s">
        <v>0</v>
      </c>
      <c r="B8" s="139" t="s">
        <v>1</v>
      </c>
      <c r="C8" s="139" t="s">
        <v>2</v>
      </c>
      <c r="D8" s="127" t="s">
        <v>3</v>
      </c>
      <c r="E8" s="128" t="s">
        <v>4</v>
      </c>
      <c r="F8" s="128" t="s">
        <v>5</v>
      </c>
      <c r="G8" s="127" t="s">
        <v>143</v>
      </c>
      <c r="H8" s="127"/>
      <c r="I8" s="127" t="s">
        <v>146</v>
      </c>
      <c r="J8" s="127"/>
      <c r="K8" s="127" t="s">
        <v>158</v>
      </c>
      <c r="L8" s="127"/>
      <c r="M8" s="147" t="s">
        <v>6</v>
      </c>
      <c r="N8" s="147"/>
      <c r="O8" s="147"/>
      <c r="P8" s="147"/>
    </row>
    <row r="9" spans="1:17" ht="18" customHeight="1" x14ac:dyDescent="0.25">
      <c r="A9" s="139"/>
      <c r="B9" s="139"/>
      <c r="C9" s="139"/>
      <c r="D9" s="127"/>
      <c r="E9" s="128"/>
      <c r="F9" s="128"/>
      <c r="G9" s="128" t="s">
        <v>7</v>
      </c>
      <c r="H9" s="98" t="s">
        <v>9</v>
      </c>
      <c r="I9" s="144" t="s">
        <v>7</v>
      </c>
      <c r="J9" s="98" t="s">
        <v>9</v>
      </c>
      <c r="K9" s="144" t="s">
        <v>7</v>
      </c>
      <c r="L9" s="98" t="s">
        <v>9</v>
      </c>
      <c r="M9" s="142" t="s">
        <v>44</v>
      </c>
      <c r="N9" s="142" t="s">
        <v>8</v>
      </c>
      <c r="O9" s="142"/>
      <c r="P9" s="142"/>
    </row>
    <row r="10" spans="1:17" ht="72.75" customHeight="1" x14ac:dyDescent="0.25">
      <c r="A10" s="139"/>
      <c r="B10" s="139"/>
      <c r="C10" s="139"/>
      <c r="D10" s="127"/>
      <c r="E10" s="128"/>
      <c r="F10" s="128"/>
      <c r="G10" s="128"/>
      <c r="H10" s="99"/>
      <c r="I10" s="144"/>
      <c r="J10" s="99"/>
      <c r="K10" s="144"/>
      <c r="L10" s="99"/>
      <c r="M10" s="142"/>
      <c r="N10" s="52" t="s">
        <v>159</v>
      </c>
      <c r="O10" s="52" t="s">
        <v>147</v>
      </c>
      <c r="P10" s="52" t="s">
        <v>160</v>
      </c>
    </row>
    <row r="11" spans="1:17" ht="15" customHeight="1" x14ac:dyDescent="0.25">
      <c r="A11" s="143" t="s">
        <v>96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</row>
    <row r="12" spans="1:17" ht="14.25" customHeight="1" x14ac:dyDescent="0.25">
      <c r="A12" s="140" t="s">
        <v>99</v>
      </c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</row>
    <row r="13" spans="1:17" ht="14.25" customHeight="1" x14ac:dyDescent="0.25">
      <c r="A13" s="53" t="s">
        <v>28</v>
      </c>
      <c r="B13" s="141" t="s">
        <v>47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</row>
    <row r="14" spans="1:17" ht="15.75" customHeight="1" x14ac:dyDescent="0.25">
      <c r="A14" s="54" t="s">
        <v>28</v>
      </c>
      <c r="B14" s="50" t="s">
        <v>28</v>
      </c>
      <c r="C14" s="131" t="s">
        <v>40</v>
      </c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</row>
    <row r="15" spans="1:17" ht="12" customHeight="1" x14ac:dyDescent="0.25">
      <c r="A15" s="105" t="s">
        <v>28</v>
      </c>
      <c r="B15" s="106" t="s">
        <v>28</v>
      </c>
      <c r="C15" s="109" t="s">
        <v>28</v>
      </c>
      <c r="D15" s="112" t="s">
        <v>26</v>
      </c>
      <c r="E15" s="108">
        <v>1</v>
      </c>
      <c r="F15" s="47" t="s">
        <v>10</v>
      </c>
      <c r="G15" s="15">
        <v>235</v>
      </c>
      <c r="H15" s="15">
        <v>141</v>
      </c>
      <c r="I15" s="15">
        <v>240</v>
      </c>
      <c r="J15" s="15">
        <v>142</v>
      </c>
      <c r="K15" s="15">
        <v>241</v>
      </c>
      <c r="L15" s="15">
        <v>143</v>
      </c>
      <c r="M15" s="126" t="s">
        <v>106</v>
      </c>
      <c r="N15" s="120">
        <v>21</v>
      </c>
      <c r="O15" s="120">
        <v>21</v>
      </c>
      <c r="P15" s="120">
        <v>21</v>
      </c>
      <c r="Q15" s="7"/>
    </row>
    <row r="16" spans="1:17" ht="12.75" customHeight="1" x14ac:dyDescent="0.25">
      <c r="A16" s="105"/>
      <c r="B16" s="106"/>
      <c r="C16" s="109"/>
      <c r="D16" s="112"/>
      <c r="E16" s="108"/>
      <c r="F16" s="55" t="s">
        <v>24</v>
      </c>
      <c r="G16" s="19">
        <f>SUM(G15)</f>
        <v>235</v>
      </c>
      <c r="H16" s="19">
        <f t="shared" ref="H16:L16" si="0">SUM(H15)</f>
        <v>141</v>
      </c>
      <c r="I16" s="19">
        <f>SUM(I15)</f>
        <v>240</v>
      </c>
      <c r="J16" s="19">
        <f>SUM(J15)</f>
        <v>142</v>
      </c>
      <c r="K16" s="19">
        <f t="shared" si="0"/>
        <v>241</v>
      </c>
      <c r="L16" s="19">
        <f t="shared" si="0"/>
        <v>143</v>
      </c>
      <c r="M16" s="126"/>
      <c r="N16" s="121"/>
      <c r="O16" s="121"/>
      <c r="P16" s="121"/>
      <c r="Q16" s="2"/>
    </row>
    <row r="17" spans="1:107" ht="12" customHeight="1" x14ac:dyDescent="0.25">
      <c r="A17" s="105" t="s">
        <v>28</v>
      </c>
      <c r="B17" s="106" t="s">
        <v>28</v>
      </c>
      <c r="C17" s="109" t="s">
        <v>29</v>
      </c>
      <c r="D17" s="112" t="s">
        <v>116</v>
      </c>
      <c r="E17" s="108" t="s">
        <v>97</v>
      </c>
      <c r="F17" s="47" t="s">
        <v>10</v>
      </c>
      <c r="G17" s="13">
        <v>3542</v>
      </c>
      <c r="H17" s="13">
        <v>2067.3000000000002</v>
      </c>
      <c r="I17" s="13">
        <v>3550</v>
      </c>
      <c r="J17" s="13">
        <v>2070</v>
      </c>
      <c r="K17" s="13">
        <v>3555</v>
      </c>
      <c r="L17" s="13">
        <v>2072</v>
      </c>
      <c r="M17" s="92" t="s">
        <v>163</v>
      </c>
      <c r="N17" s="117">
        <v>164</v>
      </c>
      <c r="O17" s="117">
        <v>165</v>
      </c>
      <c r="P17" s="117">
        <v>165</v>
      </c>
      <c r="Q17" s="2"/>
    </row>
    <row r="18" spans="1:107" ht="21.75" customHeight="1" x14ac:dyDescent="0.25">
      <c r="A18" s="105"/>
      <c r="B18" s="106"/>
      <c r="C18" s="109"/>
      <c r="D18" s="112"/>
      <c r="E18" s="108"/>
      <c r="F18" s="55" t="s">
        <v>24</v>
      </c>
      <c r="G18" s="19">
        <f t="shared" ref="G18:L18" si="1">SUM(G17:G17)</f>
        <v>3542</v>
      </c>
      <c r="H18" s="19">
        <f t="shared" si="1"/>
        <v>2067.3000000000002</v>
      </c>
      <c r="I18" s="19">
        <f t="shared" si="1"/>
        <v>3550</v>
      </c>
      <c r="J18" s="19">
        <f t="shared" si="1"/>
        <v>2070</v>
      </c>
      <c r="K18" s="19">
        <f t="shared" si="1"/>
        <v>3555</v>
      </c>
      <c r="L18" s="19">
        <f t="shared" si="1"/>
        <v>2072</v>
      </c>
      <c r="M18" s="93"/>
      <c r="N18" s="118"/>
      <c r="O18" s="118"/>
      <c r="P18" s="118"/>
    </row>
    <row r="19" spans="1:107" ht="12.75" customHeight="1" x14ac:dyDescent="0.25">
      <c r="A19" s="105" t="s">
        <v>28</v>
      </c>
      <c r="B19" s="106" t="s">
        <v>28</v>
      </c>
      <c r="C19" s="109" t="s">
        <v>30</v>
      </c>
      <c r="D19" s="112" t="s">
        <v>50</v>
      </c>
      <c r="E19" s="108">
        <v>1</v>
      </c>
      <c r="F19" s="47" t="s">
        <v>10</v>
      </c>
      <c r="G19" s="15">
        <v>10</v>
      </c>
      <c r="H19" s="15"/>
      <c r="I19" s="47">
        <v>10</v>
      </c>
      <c r="J19" s="15"/>
      <c r="K19" s="13">
        <v>10</v>
      </c>
      <c r="L19" s="13"/>
      <c r="M19" s="126" t="s">
        <v>53</v>
      </c>
      <c r="N19" s="120">
        <v>100</v>
      </c>
      <c r="O19" s="120">
        <v>100</v>
      </c>
      <c r="P19" s="120">
        <v>100</v>
      </c>
    </row>
    <row r="20" spans="1:107" ht="12.75" customHeight="1" x14ac:dyDescent="0.25">
      <c r="A20" s="105"/>
      <c r="B20" s="106"/>
      <c r="C20" s="109"/>
      <c r="D20" s="112"/>
      <c r="E20" s="108"/>
      <c r="F20" s="55" t="s">
        <v>24</v>
      </c>
      <c r="G20" s="19">
        <f t="shared" ref="G20:L20" si="2">SUM(G19)</f>
        <v>10</v>
      </c>
      <c r="H20" s="19">
        <f t="shared" si="2"/>
        <v>0</v>
      </c>
      <c r="I20" s="19">
        <f t="shared" si="2"/>
        <v>10</v>
      </c>
      <c r="J20" s="19">
        <f t="shared" si="2"/>
        <v>0</v>
      </c>
      <c r="K20" s="19">
        <f t="shared" si="2"/>
        <v>10</v>
      </c>
      <c r="L20" s="19">
        <f t="shared" si="2"/>
        <v>0</v>
      </c>
      <c r="M20" s="126"/>
      <c r="N20" s="121"/>
      <c r="O20" s="121"/>
      <c r="P20" s="121"/>
    </row>
    <row r="21" spans="1:107" ht="12" customHeight="1" x14ac:dyDescent="0.25">
      <c r="A21" s="105" t="s">
        <v>28</v>
      </c>
      <c r="B21" s="106" t="s">
        <v>28</v>
      </c>
      <c r="C21" s="109" t="s">
        <v>31</v>
      </c>
      <c r="D21" s="112" t="s">
        <v>104</v>
      </c>
      <c r="E21" s="108" t="s">
        <v>135</v>
      </c>
      <c r="F21" s="56" t="s">
        <v>10</v>
      </c>
      <c r="G21" s="14">
        <v>80.400000000000006</v>
      </c>
      <c r="H21" s="14">
        <v>71</v>
      </c>
      <c r="I21" s="14">
        <v>81</v>
      </c>
      <c r="J21" s="14">
        <v>71.099999999999994</v>
      </c>
      <c r="K21" s="18">
        <v>82</v>
      </c>
      <c r="L21" s="18">
        <v>71.3</v>
      </c>
      <c r="M21" s="126" t="s">
        <v>105</v>
      </c>
      <c r="N21" s="120">
        <v>2</v>
      </c>
      <c r="O21" s="120">
        <v>2</v>
      </c>
      <c r="P21" s="120">
        <v>2</v>
      </c>
    </row>
    <row r="22" spans="1:107" ht="14.25" customHeight="1" x14ac:dyDescent="0.25">
      <c r="A22" s="105"/>
      <c r="B22" s="106"/>
      <c r="C22" s="109"/>
      <c r="D22" s="112"/>
      <c r="E22" s="108"/>
      <c r="F22" s="55" t="s">
        <v>24</v>
      </c>
      <c r="G22" s="19">
        <f t="shared" ref="G22:L22" si="3">SUM(G21:G21)</f>
        <v>80.400000000000006</v>
      </c>
      <c r="H22" s="19">
        <f t="shared" si="3"/>
        <v>71</v>
      </c>
      <c r="I22" s="19">
        <f t="shared" si="3"/>
        <v>81</v>
      </c>
      <c r="J22" s="19">
        <f t="shared" si="3"/>
        <v>71.099999999999994</v>
      </c>
      <c r="K22" s="19">
        <f t="shared" si="3"/>
        <v>82</v>
      </c>
      <c r="L22" s="19">
        <f t="shared" si="3"/>
        <v>71.3</v>
      </c>
      <c r="M22" s="126"/>
      <c r="N22" s="121"/>
      <c r="O22" s="121"/>
      <c r="P22" s="121"/>
    </row>
    <row r="23" spans="1:107" ht="12" customHeight="1" x14ac:dyDescent="0.25">
      <c r="A23" s="105" t="s">
        <v>28</v>
      </c>
      <c r="B23" s="106" t="s">
        <v>28</v>
      </c>
      <c r="C23" s="109" t="s">
        <v>32</v>
      </c>
      <c r="D23" s="112" t="s">
        <v>136</v>
      </c>
      <c r="E23" s="108" t="s">
        <v>157</v>
      </c>
      <c r="F23" s="47" t="s">
        <v>10</v>
      </c>
      <c r="G23" s="15"/>
      <c r="H23" s="15"/>
      <c r="I23" s="47"/>
      <c r="J23" s="15"/>
      <c r="K23" s="13"/>
      <c r="L23" s="13"/>
      <c r="M23" s="126" t="s">
        <v>114</v>
      </c>
      <c r="N23" s="120">
        <v>2</v>
      </c>
      <c r="O23" s="120">
        <v>2</v>
      </c>
      <c r="P23" s="120">
        <v>2</v>
      </c>
    </row>
    <row r="24" spans="1:107" ht="13.5" customHeight="1" x14ac:dyDescent="0.25">
      <c r="A24" s="105"/>
      <c r="B24" s="106"/>
      <c r="C24" s="109"/>
      <c r="D24" s="112"/>
      <c r="E24" s="108"/>
      <c r="F24" s="55" t="s">
        <v>24</v>
      </c>
      <c r="G24" s="19">
        <f t="shared" ref="G24:L24" si="4">SUM(G23)</f>
        <v>0</v>
      </c>
      <c r="H24" s="19">
        <f t="shared" si="4"/>
        <v>0</v>
      </c>
      <c r="I24" s="19">
        <f t="shared" si="4"/>
        <v>0</v>
      </c>
      <c r="J24" s="19">
        <f t="shared" si="4"/>
        <v>0</v>
      </c>
      <c r="K24" s="19">
        <f t="shared" si="4"/>
        <v>0</v>
      </c>
      <c r="L24" s="19">
        <f t="shared" si="4"/>
        <v>0</v>
      </c>
      <c r="M24" s="126"/>
      <c r="N24" s="121"/>
      <c r="O24" s="121"/>
      <c r="P24" s="121"/>
    </row>
    <row r="25" spans="1:107" ht="15" customHeight="1" x14ac:dyDescent="0.25">
      <c r="A25" s="105" t="s">
        <v>28</v>
      </c>
      <c r="B25" s="106" t="s">
        <v>28</v>
      </c>
      <c r="C25" s="109" t="s">
        <v>33</v>
      </c>
      <c r="D25" s="112" t="s">
        <v>115</v>
      </c>
      <c r="E25" s="108" t="s">
        <v>98</v>
      </c>
      <c r="F25" s="47" t="s">
        <v>10</v>
      </c>
      <c r="G25" s="15"/>
      <c r="H25" s="15"/>
      <c r="I25" s="47"/>
      <c r="J25" s="15"/>
      <c r="K25" s="13"/>
      <c r="L25" s="13"/>
      <c r="M25" s="126" t="s">
        <v>121</v>
      </c>
      <c r="N25" s="120">
        <v>45</v>
      </c>
      <c r="O25" s="120">
        <v>55</v>
      </c>
      <c r="P25" s="120">
        <v>60</v>
      </c>
    </row>
    <row r="26" spans="1:107" ht="25.5" customHeight="1" x14ac:dyDescent="0.25">
      <c r="A26" s="105"/>
      <c r="B26" s="106"/>
      <c r="C26" s="109"/>
      <c r="D26" s="112"/>
      <c r="E26" s="108"/>
      <c r="F26" s="55" t="s">
        <v>24</v>
      </c>
      <c r="G26" s="19">
        <f t="shared" ref="G26:L26" si="5">SUM(G25)</f>
        <v>0</v>
      </c>
      <c r="H26" s="19">
        <f t="shared" si="5"/>
        <v>0</v>
      </c>
      <c r="I26" s="19">
        <f t="shared" si="5"/>
        <v>0</v>
      </c>
      <c r="J26" s="19">
        <f t="shared" si="5"/>
        <v>0</v>
      </c>
      <c r="K26" s="19">
        <f t="shared" si="5"/>
        <v>0</v>
      </c>
      <c r="L26" s="19">
        <f t="shared" si="5"/>
        <v>0</v>
      </c>
      <c r="M26" s="126"/>
      <c r="N26" s="121"/>
      <c r="O26" s="121"/>
      <c r="P26" s="121"/>
    </row>
    <row r="27" spans="1:107" ht="12.75" customHeight="1" x14ac:dyDescent="0.25">
      <c r="A27" s="105" t="s">
        <v>28</v>
      </c>
      <c r="B27" s="106" t="s">
        <v>28</v>
      </c>
      <c r="C27" s="109" t="s">
        <v>34</v>
      </c>
      <c r="D27" s="112" t="s">
        <v>122</v>
      </c>
      <c r="E27" s="108" t="s">
        <v>98</v>
      </c>
      <c r="F27" s="47" t="s">
        <v>10</v>
      </c>
      <c r="G27" s="15"/>
      <c r="H27" s="15"/>
      <c r="I27" s="47"/>
      <c r="J27" s="15"/>
      <c r="K27" s="13"/>
      <c r="L27" s="13"/>
      <c r="M27" s="126" t="s">
        <v>118</v>
      </c>
      <c r="N27" s="120">
        <v>2</v>
      </c>
      <c r="O27" s="120">
        <v>3</v>
      </c>
      <c r="P27" s="120">
        <v>3</v>
      </c>
    </row>
    <row r="28" spans="1:107" ht="12" customHeight="1" x14ac:dyDescent="0.25">
      <c r="A28" s="105"/>
      <c r="B28" s="106"/>
      <c r="C28" s="109"/>
      <c r="D28" s="112"/>
      <c r="E28" s="108"/>
      <c r="F28" s="55" t="s">
        <v>24</v>
      </c>
      <c r="G28" s="19">
        <f t="shared" ref="G28:L28" si="6">SUM(G27)</f>
        <v>0</v>
      </c>
      <c r="H28" s="19">
        <f t="shared" si="6"/>
        <v>0</v>
      </c>
      <c r="I28" s="19">
        <f t="shared" si="6"/>
        <v>0</v>
      </c>
      <c r="J28" s="19">
        <f t="shared" si="6"/>
        <v>0</v>
      </c>
      <c r="K28" s="19">
        <f t="shared" si="6"/>
        <v>0</v>
      </c>
      <c r="L28" s="19">
        <f t="shared" si="6"/>
        <v>0</v>
      </c>
      <c r="M28" s="126"/>
      <c r="N28" s="121"/>
      <c r="O28" s="121"/>
      <c r="P28" s="121"/>
    </row>
    <row r="29" spans="1:107" ht="11.25" customHeight="1" x14ac:dyDescent="0.25">
      <c r="A29" s="96" t="s">
        <v>45</v>
      </c>
      <c r="B29" s="94" t="s">
        <v>28</v>
      </c>
      <c r="C29" s="102" t="s">
        <v>35</v>
      </c>
      <c r="D29" s="92" t="s">
        <v>154</v>
      </c>
      <c r="E29" s="100" t="s">
        <v>155</v>
      </c>
      <c r="F29" s="82" t="s">
        <v>10</v>
      </c>
      <c r="G29" s="18">
        <v>30</v>
      </c>
      <c r="H29" s="18"/>
      <c r="I29" s="18">
        <v>30</v>
      </c>
      <c r="J29" s="18"/>
      <c r="K29" s="18">
        <v>30</v>
      </c>
      <c r="L29" s="18"/>
      <c r="M29" s="92" t="s">
        <v>156</v>
      </c>
      <c r="N29" s="83">
        <v>100</v>
      </c>
      <c r="O29" s="83">
        <v>100</v>
      </c>
      <c r="P29" s="83">
        <v>100</v>
      </c>
    </row>
    <row r="30" spans="1:107" x14ac:dyDescent="0.25">
      <c r="A30" s="97"/>
      <c r="B30" s="95"/>
      <c r="C30" s="103"/>
      <c r="D30" s="93"/>
      <c r="E30" s="101"/>
      <c r="F30" s="55" t="s">
        <v>24</v>
      </c>
      <c r="G30" s="19">
        <f t="shared" ref="G30:L30" si="7">SUM(G29:G29)</f>
        <v>30</v>
      </c>
      <c r="H30" s="19">
        <f t="shared" si="7"/>
        <v>0</v>
      </c>
      <c r="I30" s="19">
        <f t="shared" si="7"/>
        <v>30</v>
      </c>
      <c r="J30" s="19">
        <f t="shared" si="7"/>
        <v>0</v>
      </c>
      <c r="K30" s="19">
        <f t="shared" si="7"/>
        <v>30</v>
      </c>
      <c r="L30" s="19">
        <f t="shared" si="7"/>
        <v>0</v>
      </c>
      <c r="M30" s="93"/>
      <c r="N30" s="84">
        <f>SUM(N29)</f>
        <v>100</v>
      </c>
      <c r="O30" s="84">
        <f>SUM(O29)</f>
        <v>100</v>
      </c>
      <c r="P30" s="84">
        <f>SUM(P29)</f>
        <v>100</v>
      </c>
    </row>
    <row r="31" spans="1:107" s="9" customFormat="1" ht="15.75" customHeight="1" x14ac:dyDescent="0.25">
      <c r="A31" s="54" t="s">
        <v>28</v>
      </c>
      <c r="B31" s="50" t="s">
        <v>28</v>
      </c>
      <c r="C31" s="132" t="s">
        <v>25</v>
      </c>
      <c r="D31" s="132"/>
      <c r="E31" s="132"/>
      <c r="F31" s="132"/>
      <c r="G31" s="57">
        <f t="shared" ref="G31:L31" si="8">SUM(G16,G18,G20,G22,G26,G30)</f>
        <v>3897.4</v>
      </c>
      <c r="H31" s="81">
        <f t="shared" si="8"/>
        <v>2279.3000000000002</v>
      </c>
      <c r="I31" s="81">
        <f t="shared" si="8"/>
        <v>3911</v>
      </c>
      <c r="J31" s="81">
        <f t="shared" si="8"/>
        <v>2283.1</v>
      </c>
      <c r="K31" s="81">
        <f t="shared" si="8"/>
        <v>3918</v>
      </c>
      <c r="L31" s="81">
        <f t="shared" si="8"/>
        <v>2286.3000000000002</v>
      </c>
      <c r="M31" s="57" t="s">
        <v>37</v>
      </c>
      <c r="N31" s="57" t="s">
        <v>37</v>
      </c>
      <c r="O31" s="57" t="s">
        <v>37</v>
      </c>
      <c r="P31" s="57" t="s">
        <v>37</v>
      </c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</row>
    <row r="32" spans="1:107" ht="16.5" customHeight="1" x14ac:dyDescent="0.25">
      <c r="A32" s="54" t="s">
        <v>28</v>
      </c>
      <c r="B32" s="50" t="s">
        <v>29</v>
      </c>
      <c r="C32" s="131" t="s">
        <v>46</v>
      </c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</row>
    <row r="33" spans="1:16" ht="13.5" customHeight="1" x14ac:dyDescent="0.25">
      <c r="A33" s="105" t="s">
        <v>28</v>
      </c>
      <c r="B33" s="106" t="s">
        <v>29</v>
      </c>
      <c r="C33" s="109" t="s">
        <v>28</v>
      </c>
      <c r="D33" s="104" t="s">
        <v>13</v>
      </c>
      <c r="E33" s="108">
        <v>1</v>
      </c>
      <c r="F33" s="58" t="s">
        <v>52</v>
      </c>
      <c r="G33" s="13">
        <v>0.2</v>
      </c>
      <c r="H33" s="13">
        <v>0.2</v>
      </c>
      <c r="I33" s="13">
        <v>0.2</v>
      </c>
      <c r="J33" s="13">
        <v>0.2</v>
      </c>
      <c r="K33" s="13">
        <v>0.2</v>
      </c>
      <c r="L33" s="13">
        <v>0.2</v>
      </c>
      <c r="M33" s="123" t="s">
        <v>123</v>
      </c>
      <c r="N33" s="117">
        <v>100</v>
      </c>
      <c r="O33" s="117">
        <v>100</v>
      </c>
      <c r="P33" s="117">
        <v>100</v>
      </c>
    </row>
    <row r="34" spans="1:16" ht="12" customHeight="1" x14ac:dyDescent="0.25">
      <c r="A34" s="105"/>
      <c r="B34" s="106"/>
      <c r="C34" s="109"/>
      <c r="D34" s="104"/>
      <c r="E34" s="108"/>
      <c r="F34" s="55" t="s">
        <v>24</v>
      </c>
      <c r="G34" s="19">
        <f>SUM(G33)</f>
        <v>0.2</v>
      </c>
      <c r="H34" s="19">
        <f t="shared" ref="H34:L34" si="9">SUM(H33)</f>
        <v>0.2</v>
      </c>
      <c r="I34" s="19">
        <f>SUM(I33)</f>
        <v>0.2</v>
      </c>
      <c r="J34" s="19">
        <f>SUM(J33)</f>
        <v>0.2</v>
      </c>
      <c r="K34" s="19">
        <f t="shared" si="9"/>
        <v>0.2</v>
      </c>
      <c r="L34" s="19">
        <f t="shared" si="9"/>
        <v>0.2</v>
      </c>
      <c r="M34" s="124"/>
      <c r="N34" s="118"/>
      <c r="O34" s="118"/>
      <c r="P34" s="118"/>
    </row>
    <row r="35" spans="1:16" ht="9.75" customHeight="1" x14ac:dyDescent="0.25">
      <c r="A35" s="105" t="s">
        <v>28</v>
      </c>
      <c r="B35" s="106" t="s">
        <v>29</v>
      </c>
      <c r="C35" s="109" t="s">
        <v>29</v>
      </c>
      <c r="D35" s="104" t="s">
        <v>41</v>
      </c>
      <c r="E35" s="108">
        <v>1</v>
      </c>
      <c r="F35" s="58" t="s">
        <v>52</v>
      </c>
      <c r="G35" s="13">
        <v>18.7</v>
      </c>
      <c r="H35" s="13">
        <v>16.2</v>
      </c>
      <c r="I35" s="13">
        <v>18.8</v>
      </c>
      <c r="J35" s="13">
        <v>16.3</v>
      </c>
      <c r="K35" s="13">
        <v>18.899999999999999</v>
      </c>
      <c r="L35" s="13">
        <v>16.399999999999999</v>
      </c>
      <c r="M35" s="124"/>
      <c r="N35" s="117">
        <v>100</v>
      </c>
      <c r="O35" s="117">
        <v>100</v>
      </c>
      <c r="P35" s="117">
        <v>100</v>
      </c>
    </row>
    <row r="36" spans="1:16" ht="10.5" customHeight="1" x14ac:dyDescent="0.25">
      <c r="A36" s="105"/>
      <c r="B36" s="106"/>
      <c r="C36" s="109"/>
      <c r="D36" s="104"/>
      <c r="E36" s="108"/>
      <c r="F36" s="55" t="s">
        <v>24</v>
      </c>
      <c r="G36" s="19">
        <f>SUM(G35)</f>
        <v>18.7</v>
      </c>
      <c r="H36" s="19">
        <f t="shared" ref="H36:L36" si="10">SUM(H35)</f>
        <v>16.2</v>
      </c>
      <c r="I36" s="19">
        <f>SUM(I35)</f>
        <v>18.8</v>
      </c>
      <c r="J36" s="19">
        <f>SUM(J35)</f>
        <v>16.3</v>
      </c>
      <c r="K36" s="19">
        <f t="shared" si="10"/>
        <v>18.899999999999999</v>
      </c>
      <c r="L36" s="19">
        <f t="shared" si="10"/>
        <v>16.399999999999999</v>
      </c>
      <c r="M36" s="124"/>
      <c r="N36" s="118"/>
      <c r="O36" s="118"/>
      <c r="P36" s="118"/>
    </row>
    <row r="37" spans="1:16" ht="9.75" customHeight="1" x14ac:dyDescent="0.25">
      <c r="A37" s="105" t="s">
        <v>28</v>
      </c>
      <c r="B37" s="106" t="s">
        <v>29</v>
      </c>
      <c r="C37" s="109" t="s">
        <v>30</v>
      </c>
      <c r="D37" s="104" t="s">
        <v>14</v>
      </c>
      <c r="E37" s="108">
        <v>1</v>
      </c>
      <c r="F37" s="58" t="s">
        <v>52</v>
      </c>
      <c r="G37" s="13">
        <v>0.3</v>
      </c>
      <c r="H37" s="13">
        <v>0.3</v>
      </c>
      <c r="I37" s="13">
        <v>0.3</v>
      </c>
      <c r="J37" s="13">
        <v>0.3</v>
      </c>
      <c r="K37" s="13">
        <v>0.3</v>
      </c>
      <c r="L37" s="13">
        <v>0.3</v>
      </c>
      <c r="M37" s="124"/>
      <c r="N37" s="117">
        <v>100</v>
      </c>
      <c r="O37" s="117">
        <v>100</v>
      </c>
      <c r="P37" s="117">
        <v>100</v>
      </c>
    </row>
    <row r="38" spans="1:16" ht="12.75" customHeight="1" x14ac:dyDescent="0.25">
      <c r="A38" s="105"/>
      <c r="B38" s="106"/>
      <c r="C38" s="109"/>
      <c r="D38" s="104"/>
      <c r="E38" s="108"/>
      <c r="F38" s="55" t="s">
        <v>24</v>
      </c>
      <c r="G38" s="19">
        <f t="shared" ref="G38:J38" si="11">SUM(G37)</f>
        <v>0.3</v>
      </c>
      <c r="H38" s="19">
        <f t="shared" si="11"/>
        <v>0.3</v>
      </c>
      <c r="I38" s="19">
        <f t="shared" si="11"/>
        <v>0.3</v>
      </c>
      <c r="J38" s="19">
        <f t="shared" si="11"/>
        <v>0.3</v>
      </c>
      <c r="K38" s="19">
        <f>SUM(K37)</f>
        <v>0.3</v>
      </c>
      <c r="L38" s="19">
        <f>SUM(L37)</f>
        <v>0.3</v>
      </c>
      <c r="M38" s="124"/>
      <c r="N38" s="118"/>
      <c r="O38" s="118"/>
      <c r="P38" s="118"/>
    </row>
    <row r="39" spans="1:16" ht="11.25" customHeight="1" x14ac:dyDescent="0.25">
      <c r="A39" s="105" t="s">
        <v>28</v>
      </c>
      <c r="B39" s="106" t="s">
        <v>29</v>
      </c>
      <c r="C39" s="109" t="s">
        <v>31</v>
      </c>
      <c r="D39" s="104" t="s">
        <v>141</v>
      </c>
      <c r="E39" s="108" t="s">
        <v>137</v>
      </c>
      <c r="F39" s="58" t="s">
        <v>52</v>
      </c>
      <c r="G39" s="13">
        <v>17.600000000000001</v>
      </c>
      <c r="H39" s="13">
        <v>17.3</v>
      </c>
      <c r="I39" s="13">
        <v>17.7</v>
      </c>
      <c r="J39" s="13">
        <v>17.3</v>
      </c>
      <c r="K39" s="13">
        <v>17.8</v>
      </c>
      <c r="L39" s="13">
        <v>17.3</v>
      </c>
      <c r="M39" s="124"/>
      <c r="N39" s="117">
        <v>100</v>
      </c>
      <c r="O39" s="117">
        <v>100</v>
      </c>
      <c r="P39" s="117">
        <v>100</v>
      </c>
    </row>
    <row r="40" spans="1:16" ht="12" customHeight="1" x14ac:dyDescent="0.25">
      <c r="A40" s="105"/>
      <c r="B40" s="106"/>
      <c r="C40" s="109"/>
      <c r="D40" s="104"/>
      <c r="E40" s="108"/>
      <c r="F40" s="55" t="s">
        <v>24</v>
      </c>
      <c r="G40" s="19">
        <f>SUM(G39)</f>
        <v>17.600000000000001</v>
      </c>
      <c r="H40" s="19">
        <f t="shared" ref="H40:L40" si="12">SUM(H39)</f>
        <v>17.3</v>
      </c>
      <c r="I40" s="19">
        <f t="shared" si="12"/>
        <v>17.7</v>
      </c>
      <c r="J40" s="19">
        <f t="shared" si="12"/>
        <v>17.3</v>
      </c>
      <c r="K40" s="19">
        <f t="shared" si="12"/>
        <v>17.8</v>
      </c>
      <c r="L40" s="19">
        <f t="shared" si="12"/>
        <v>17.3</v>
      </c>
      <c r="M40" s="124"/>
      <c r="N40" s="118"/>
      <c r="O40" s="118"/>
      <c r="P40" s="118"/>
    </row>
    <row r="41" spans="1:16" ht="13.5" customHeight="1" x14ac:dyDescent="0.25">
      <c r="A41" s="105" t="s">
        <v>28</v>
      </c>
      <c r="B41" s="106" t="s">
        <v>29</v>
      </c>
      <c r="C41" s="109" t="s">
        <v>32</v>
      </c>
      <c r="D41" s="104" t="s">
        <v>15</v>
      </c>
      <c r="E41" s="108" t="s">
        <v>157</v>
      </c>
      <c r="F41" s="58" t="s">
        <v>52</v>
      </c>
      <c r="G41" s="13">
        <v>8.4</v>
      </c>
      <c r="H41" s="13">
        <v>8.3000000000000007</v>
      </c>
      <c r="I41" s="13">
        <v>8.5</v>
      </c>
      <c r="J41" s="13">
        <v>8.4</v>
      </c>
      <c r="K41" s="13">
        <v>8.6</v>
      </c>
      <c r="L41" s="13">
        <v>8.5</v>
      </c>
      <c r="M41" s="124"/>
      <c r="N41" s="117">
        <v>100</v>
      </c>
      <c r="O41" s="117">
        <v>100</v>
      </c>
      <c r="P41" s="117">
        <v>100</v>
      </c>
    </row>
    <row r="42" spans="1:16" ht="12.75" customHeight="1" x14ac:dyDescent="0.25">
      <c r="A42" s="105"/>
      <c r="B42" s="106"/>
      <c r="C42" s="109"/>
      <c r="D42" s="104"/>
      <c r="E42" s="108"/>
      <c r="F42" s="55" t="s">
        <v>24</v>
      </c>
      <c r="G42" s="19">
        <f>SUM(G41)</f>
        <v>8.4</v>
      </c>
      <c r="H42" s="19">
        <f t="shared" ref="H42:L42" si="13">SUM(H41)</f>
        <v>8.3000000000000007</v>
      </c>
      <c r="I42" s="19">
        <f>SUM(I41)</f>
        <v>8.5</v>
      </c>
      <c r="J42" s="19">
        <f>SUM(J41)</f>
        <v>8.4</v>
      </c>
      <c r="K42" s="19">
        <f t="shared" si="13"/>
        <v>8.6</v>
      </c>
      <c r="L42" s="19">
        <f t="shared" si="13"/>
        <v>8.5</v>
      </c>
      <c r="M42" s="124"/>
      <c r="N42" s="118"/>
      <c r="O42" s="118"/>
      <c r="P42" s="118"/>
    </row>
    <row r="43" spans="1:16" ht="12" customHeight="1" x14ac:dyDescent="0.25">
      <c r="A43" s="105" t="s">
        <v>28</v>
      </c>
      <c r="B43" s="106" t="s">
        <v>29</v>
      </c>
      <c r="C43" s="109" t="s">
        <v>33</v>
      </c>
      <c r="D43" s="104" t="s">
        <v>42</v>
      </c>
      <c r="E43" s="108" t="s">
        <v>98</v>
      </c>
      <c r="F43" s="58" t="s">
        <v>52</v>
      </c>
      <c r="G43" s="13">
        <v>21.1</v>
      </c>
      <c r="H43" s="13">
        <v>20.8</v>
      </c>
      <c r="I43" s="13">
        <v>21.2</v>
      </c>
      <c r="J43" s="13">
        <v>20.9</v>
      </c>
      <c r="K43" s="13">
        <v>21.4</v>
      </c>
      <c r="L43" s="13">
        <v>21</v>
      </c>
      <c r="M43" s="124"/>
      <c r="N43" s="117">
        <v>100</v>
      </c>
      <c r="O43" s="117">
        <v>100</v>
      </c>
      <c r="P43" s="117">
        <v>100</v>
      </c>
    </row>
    <row r="44" spans="1:16" ht="14.25" customHeight="1" x14ac:dyDescent="0.25">
      <c r="A44" s="105"/>
      <c r="B44" s="106"/>
      <c r="C44" s="109"/>
      <c r="D44" s="104"/>
      <c r="E44" s="108"/>
      <c r="F44" s="55" t="s">
        <v>24</v>
      </c>
      <c r="G44" s="19">
        <f>SUM(G43)</f>
        <v>21.1</v>
      </c>
      <c r="H44" s="19">
        <f t="shared" ref="H44:L44" si="14">SUM(H43)</f>
        <v>20.8</v>
      </c>
      <c r="I44" s="19">
        <f>SUM(I43)</f>
        <v>21.2</v>
      </c>
      <c r="J44" s="19">
        <f>SUM(J43)</f>
        <v>20.9</v>
      </c>
      <c r="K44" s="19">
        <f t="shared" si="14"/>
        <v>21.4</v>
      </c>
      <c r="L44" s="19">
        <f t="shared" si="14"/>
        <v>21</v>
      </c>
      <c r="M44" s="124"/>
      <c r="N44" s="118"/>
      <c r="O44" s="118"/>
      <c r="P44" s="118"/>
    </row>
    <row r="45" spans="1:16" ht="12" customHeight="1" x14ac:dyDescent="0.25">
      <c r="A45" s="105" t="s">
        <v>28</v>
      </c>
      <c r="B45" s="106" t="s">
        <v>29</v>
      </c>
      <c r="C45" s="109" t="s">
        <v>34</v>
      </c>
      <c r="D45" s="104" t="s">
        <v>39</v>
      </c>
      <c r="E45" s="108">
        <v>1</v>
      </c>
      <c r="F45" s="58" t="s">
        <v>52</v>
      </c>
      <c r="G45" s="13">
        <v>0.6</v>
      </c>
      <c r="H45" s="13"/>
      <c r="I45" s="13">
        <v>0.6</v>
      </c>
      <c r="J45" s="13"/>
      <c r="K45" s="13">
        <v>0.6</v>
      </c>
      <c r="L45" s="13"/>
      <c r="M45" s="124"/>
      <c r="N45" s="117">
        <v>100</v>
      </c>
      <c r="O45" s="117">
        <v>100</v>
      </c>
      <c r="P45" s="117">
        <v>100</v>
      </c>
    </row>
    <row r="46" spans="1:16" ht="11.25" customHeight="1" x14ac:dyDescent="0.25">
      <c r="A46" s="105"/>
      <c r="B46" s="106"/>
      <c r="C46" s="109"/>
      <c r="D46" s="104"/>
      <c r="E46" s="108"/>
      <c r="F46" s="55" t="s">
        <v>24</v>
      </c>
      <c r="G46" s="19">
        <f>SUM(G45)</f>
        <v>0.6</v>
      </c>
      <c r="H46" s="19">
        <f t="shared" ref="H46:L46" si="15">SUM(H45)</f>
        <v>0</v>
      </c>
      <c r="I46" s="19">
        <f>SUM(I45)</f>
        <v>0.6</v>
      </c>
      <c r="J46" s="19">
        <f>SUM(J45)</f>
        <v>0</v>
      </c>
      <c r="K46" s="19">
        <f t="shared" si="15"/>
        <v>0.6</v>
      </c>
      <c r="L46" s="19">
        <f t="shared" si="15"/>
        <v>0</v>
      </c>
      <c r="M46" s="124"/>
      <c r="N46" s="118"/>
      <c r="O46" s="118"/>
      <c r="P46" s="118"/>
    </row>
    <row r="47" spans="1:16" ht="13.5" customHeight="1" x14ac:dyDescent="0.25">
      <c r="A47" s="105" t="s">
        <v>28</v>
      </c>
      <c r="B47" s="106" t="s">
        <v>29</v>
      </c>
      <c r="C47" s="109" t="s">
        <v>35</v>
      </c>
      <c r="D47" s="104" t="s">
        <v>16</v>
      </c>
      <c r="E47" s="108" t="s">
        <v>97</v>
      </c>
      <c r="F47" s="58" t="s">
        <v>52</v>
      </c>
      <c r="G47" s="13">
        <v>2.1</v>
      </c>
      <c r="H47" s="13">
        <v>2.1</v>
      </c>
      <c r="I47" s="13">
        <v>2.1</v>
      </c>
      <c r="J47" s="13">
        <v>2.1</v>
      </c>
      <c r="K47" s="13">
        <v>2.1</v>
      </c>
      <c r="L47" s="13">
        <v>2.1</v>
      </c>
      <c r="M47" s="124"/>
      <c r="N47" s="117">
        <v>100</v>
      </c>
      <c r="O47" s="117">
        <v>100</v>
      </c>
      <c r="P47" s="117">
        <v>100</v>
      </c>
    </row>
    <row r="48" spans="1:16" ht="12" customHeight="1" x14ac:dyDescent="0.25">
      <c r="A48" s="105"/>
      <c r="B48" s="106"/>
      <c r="C48" s="109"/>
      <c r="D48" s="104"/>
      <c r="E48" s="108"/>
      <c r="F48" s="55" t="s">
        <v>24</v>
      </c>
      <c r="G48" s="19">
        <f>SUM(G47)</f>
        <v>2.1</v>
      </c>
      <c r="H48" s="19">
        <f t="shared" ref="H48:L48" si="16">SUM(H47)</f>
        <v>2.1</v>
      </c>
      <c r="I48" s="19">
        <f>SUM(I47)</f>
        <v>2.1</v>
      </c>
      <c r="J48" s="19">
        <f>SUM(J47)</f>
        <v>2.1</v>
      </c>
      <c r="K48" s="19">
        <f t="shared" si="16"/>
        <v>2.1</v>
      </c>
      <c r="L48" s="19">
        <f t="shared" si="16"/>
        <v>2.1</v>
      </c>
      <c r="M48" s="124"/>
      <c r="N48" s="118"/>
      <c r="O48" s="118"/>
      <c r="P48" s="118"/>
    </row>
    <row r="49" spans="1:107" ht="14.25" customHeight="1" x14ac:dyDescent="0.25">
      <c r="A49" s="105" t="s">
        <v>28</v>
      </c>
      <c r="B49" s="106" t="s">
        <v>29</v>
      </c>
      <c r="C49" s="109" t="s">
        <v>36</v>
      </c>
      <c r="D49" s="104" t="s">
        <v>17</v>
      </c>
      <c r="E49" s="108" t="s">
        <v>98</v>
      </c>
      <c r="F49" s="58" t="s">
        <v>125</v>
      </c>
      <c r="G49" s="13">
        <v>5.7</v>
      </c>
      <c r="H49" s="13">
        <v>5.6</v>
      </c>
      <c r="I49" s="13">
        <v>5.7</v>
      </c>
      <c r="J49" s="13">
        <v>5.6</v>
      </c>
      <c r="K49" s="13">
        <v>5.7</v>
      </c>
      <c r="L49" s="13">
        <v>5.6</v>
      </c>
      <c r="M49" s="124"/>
      <c r="N49" s="117">
        <v>100</v>
      </c>
      <c r="O49" s="117">
        <v>100</v>
      </c>
      <c r="P49" s="117">
        <v>100</v>
      </c>
    </row>
    <row r="50" spans="1:107" ht="15.75" customHeight="1" x14ac:dyDescent="0.25">
      <c r="A50" s="105"/>
      <c r="B50" s="106"/>
      <c r="C50" s="109"/>
      <c r="D50" s="104"/>
      <c r="E50" s="108"/>
      <c r="F50" s="55" t="s">
        <v>24</v>
      </c>
      <c r="G50" s="19">
        <f>SUM(G49)</f>
        <v>5.7</v>
      </c>
      <c r="H50" s="19">
        <f t="shared" ref="H50:L50" si="17">SUM(H49)</f>
        <v>5.6</v>
      </c>
      <c r="I50" s="19">
        <f>SUM(I49)</f>
        <v>5.7</v>
      </c>
      <c r="J50" s="19">
        <f>SUM(J49)</f>
        <v>5.6</v>
      </c>
      <c r="K50" s="19">
        <f t="shared" si="17"/>
        <v>5.7</v>
      </c>
      <c r="L50" s="19">
        <f t="shared" si="17"/>
        <v>5.6</v>
      </c>
      <c r="M50" s="124"/>
      <c r="N50" s="118"/>
      <c r="O50" s="118"/>
      <c r="P50" s="118"/>
    </row>
    <row r="51" spans="1:107" ht="12.75" customHeight="1" x14ac:dyDescent="0.25">
      <c r="A51" s="105" t="s">
        <v>28</v>
      </c>
      <c r="B51" s="106" t="s">
        <v>29</v>
      </c>
      <c r="C51" s="109" t="s">
        <v>20</v>
      </c>
      <c r="D51" s="104" t="s">
        <v>18</v>
      </c>
      <c r="E51" s="108">
        <v>1</v>
      </c>
      <c r="F51" s="58" t="s">
        <v>52</v>
      </c>
      <c r="G51" s="13">
        <v>11.4</v>
      </c>
      <c r="H51" s="13">
        <v>10.1</v>
      </c>
      <c r="I51" s="13">
        <v>11.6</v>
      </c>
      <c r="J51" s="13">
        <v>10.199999999999999</v>
      </c>
      <c r="K51" s="13">
        <v>11.8</v>
      </c>
      <c r="L51" s="13">
        <v>10.3</v>
      </c>
      <c r="M51" s="124"/>
      <c r="N51" s="117">
        <v>100</v>
      </c>
      <c r="O51" s="117">
        <v>100</v>
      </c>
      <c r="P51" s="117">
        <v>100</v>
      </c>
    </row>
    <row r="52" spans="1:107" ht="17.25" customHeight="1" x14ac:dyDescent="0.25">
      <c r="A52" s="105"/>
      <c r="B52" s="106"/>
      <c r="C52" s="109"/>
      <c r="D52" s="104"/>
      <c r="E52" s="108"/>
      <c r="F52" s="55" t="s">
        <v>24</v>
      </c>
      <c r="G52" s="19">
        <f>SUM(G51)</f>
        <v>11.4</v>
      </c>
      <c r="H52" s="19">
        <f t="shared" ref="H52:L52" si="18">SUM(H51)</f>
        <v>10.1</v>
      </c>
      <c r="I52" s="19">
        <f>SUM(I51)</f>
        <v>11.6</v>
      </c>
      <c r="J52" s="19">
        <f>SUM(J51)</f>
        <v>10.199999999999999</v>
      </c>
      <c r="K52" s="19">
        <f t="shared" si="18"/>
        <v>11.8</v>
      </c>
      <c r="L52" s="19">
        <f t="shared" si="18"/>
        <v>10.3</v>
      </c>
      <c r="M52" s="124"/>
      <c r="N52" s="118"/>
      <c r="O52" s="118"/>
      <c r="P52" s="118"/>
    </row>
    <row r="53" spans="1:107" ht="12.75" customHeight="1" x14ac:dyDescent="0.25">
      <c r="A53" s="105" t="s">
        <v>28</v>
      </c>
      <c r="B53" s="106" t="s">
        <v>29</v>
      </c>
      <c r="C53" s="109" t="s">
        <v>21</v>
      </c>
      <c r="D53" s="104" t="s">
        <v>19</v>
      </c>
      <c r="E53" s="108" t="s">
        <v>28</v>
      </c>
      <c r="F53" s="58" t="s">
        <v>52</v>
      </c>
      <c r="G53" s="13">
        <v>29.5</v>
      </c>
      <c r="H53" s="13">
        <v>16.899999999999999</v>
      </c>
      <c r="I53" s="13">
        <v>30</v>
      </c>
      <c r="J53" s="13">
        <v>17</v>
      </c>
      <c r="K53" s="13">
        <v>30.5</v>
      </c>
      <c r="L53" s="13">
        <v>17.2</v>
      </c>
      <c r="M53" s="124"/>
      <c r="N53" s="117">
        <v>100</v>
      </c>
      <c r="O53" s="117">
        <v>100</v>
      </c>
      <c r="P53" s="117">
        <v>100</v>
      </c>
    </row>
    <row r="54" spans="1:107" ht="10.5" customHeight="1" x14ac:dyDescent="0.25">
      <c r="A54" s="105"/>
      <c r="B54" s="106"/>
      <c r="C54" s="109"/>
      <c r="D54" s="104"/>
      <c r="E54" s="108"/>
      <c r="F54" s="55" t="s">
        <v>24</v>
      </c>
      <c r="G54" s="19">
        <f>SUM(G53)</f>
        <v>29.5</v>
      </c>
      <c r="H54" s="19">
        <f t="shared" ref="H54:L54" si="19">SUM(H53)</f>
        <v>16.899999999999999</v>
      </c>
      <c r="I54" s="19">
        <f>SUM(I53)</f>
        <v>30</v>
      </c>
      <c r="J54" s="19">
        <f>SUM(J53)</f>
        <v>17</v>
      </c>
      <c r="K54" s="19">
        <f t="shared" si="19"/>
        <v>30.5</v>
      </c>
      <c r="L54" s="19">
        <f t="shared" si="19"/>
        <v>17.2</v>
      </c>
      <c r="M54" s="124"/>
      <c r="N54" s="118"/>
      <c r="O54" s="118"/>
      <c r="P54" s="118"/>
    </row>
    <row r="55" spans="1:107" ht="13.5" customHeight="1" x14ac:dyDescent="0.25">
      <c r="A55" s="105" t="s">
        <v>28</v>
      </c>
      <c r="B55" s="106" t="s">
        <v>29</v>
      </c>
      <c r="C55" s="109" t="s">
        <v>22</v>
      </c>
      <c r="D55" s="112" t="s">
        <v>54</v>
      </c>
      <c r="E55" s="108" t="s">
        <v>29</v>
      </c>
      <c r="F55" s="58" t="s">
        <v>125</v>
      </c>
      <c r="G55" s="13">
        <v>798.6</v>
      </c>
      <c r="H55" s="13">
        <v>756</v>
      </c>
      <c r="I55" s="13">
        <v>800</v>
      </c>
      <c r="J55" s="13">
        <v>757</v>
      </c>
      <c r="K55" s="13">
        <v>802</v>
      </c>
      <c r="L55" s="13">
        <v>758</v>
      </c>
      <c r="M55" s="124"/>
      <c r="N55" s="117">
        <v>100</v>
      </c>
      <c r="O55" s="117">
        <v>100</v>
      </c>
      <c r="P55" s="117">
        <v>100</v>
      </c>
    </row>
    <row r="56" spans="1:107" ht="9.75" customHeight="1" x14ac:dyDescent="0.25">
      <c r="A56" s="105"/>
      <c r="B56" s="106"/>
      <c r="C56" s="109"/>
      <c r="D56" s="112"/>
      <c r="E56" s="108"/>
      <c r="F56" s="58" t="s">
        <v>10</v>
      </c>
      <c r="G56" s="13">
        <v>10</v>
      </c>
      <c r="H56" s="13"/>
      <c r="I56" s="13">
        <v>15</v>
      </c>
      <c r="J56" s="13"/>
      <c r="K56" s="13">
        <v>20</v>
      </c>
      <c r="L56" s="13"/>
      <c r="M56" s="124"/>
      <c r="N56" s="119"/>
      <c r="O56" s="119"/>
      <c r="P56" s="119"/>
    </row>
    <row r="57" spans="1:107" ht="15" customHeight="1" x14ac:dyDescent="0.25">
      <c r="A57" s="105"/>
      <c r="B57" s="106"/>
      <c r="C57" s="109"/>
      <c r="D57" s="112"/>
      <c r="E57" s="108"/>
      <c r="F57" s="55" t="s">
        <v>24</v>
      </c>
      <c r="G57" s="19">
        <f>SUM(G55:G56)</f>
        <v>808.6</v>
      </c>
      <c r="H57" s="19">
        <f t="shared" ref="H57:L57" si="20">SUM(H55:H56)</f>
        <v>756</v>
      </c>
      <c r="I57" s="19">
        <f t="shared" si="20"/>
        <v>815</v>
      </c>
      <c r="J57" s="19">
        <f t="shared" si="20"/>
        <v>757</v>
      </c>
      <c r="K57" s="19">
        <f t="shared" si="20"/>
        <v>822</v>
      </c>
      <c r="L57" s="19">
        <f t="shared" si="20"/>
        <v>758</v>
      </c>
      <c r="M57" s="125"/>
      <c r="N57" s="118"/>
      <c r="O57" s="118"/>
      <c r="P57" s="118"/>
    </row>
    <row r="58" spans="1:107" s="22" customFormat="1" ht="12" customHeight="1" x14ac:dyDescent="0.25">
      <c r="A58" s="105" t="s">
        <v>28</v>
      </c>
      <c r="B58" s="106" t="s">
        <v>29</v>
      </c>
      <c r="C58" s="148">
        <v>13</v>
      </c>
      <c r="D58" s="113" t="s">
        <v>48</v>
      </c>
      <c r="E58" s="135">
        <v>1</v>
      </c>
      <c r="F58" s="59" t="s">
        <v>10</v>
      </c>
      <c r="G58" s="13">
        <v>360</v>
      </c>
      <c r="H58" s="13"/>
      <c r="I58" s="13">
        <v>365</v>
      </c>
      <c r="J58" s="13"/>
      <c r="K58" s="13">
        <v>365</v>
      </c>
      <c r="L58" s="13"/>
      <c r="M58" s="104" t="s">
        <v>85</v>
      </c>
      <c r="N58" s="120">
        <v>1</v>
      </c>
      <c r="O58" s="120">
        <v>1</v>
      </c>
      <c r="P58" s="120">
        <v>1</v>
      </c>
      <c r="Q58" s="21"/>
    </row>
    <row r="59" spans="1:107" s="22" customFormat="1" ht="18.75" customHeight="1" x14ac:dyDescent="0.25">
      <c r="A59" s="105"/>
      <c r="B59" s="106"/>
      <c r="C59" s="148"/>
      <c r="D59" s="114"/>
      <c r="E59" s="135"/>
      <c r="F59" s="60" t="s">
        <v>49</v>
      </c>
      <c r="G59" s="49">
        <f>G58</f>
        <v>360</v>
      </c>
      <c r="H59" s="49">
        <f t="shared" ref="H59:L59" si="21">H58</f>
        <v>0</v>
      </c>
      <c r="I59" s="49">
        <f t="shared" si="21"/>
        <v>365</v>
      </c>
      <c r="J59" s="49">
        <f t="shared" si="21"/>
        <v>0</v>
      </c>
      <c r="K59" s="49">
        <f t="shared" si="21"/>
        <v>365</v>
      </c>
      <c r="L59" s="49">
        <f t="shared" si="21"/>
        <v>0</v>
      </c>
      <c r="M59" s="104"/>
      <c r="N59" s="121"/>
      <c r="O59" s="121"/>
      <c r="P59" s="121"/>
      <c r="Q59" s="23"/>
    </row>
    <row r="60" spans="1:107" s="48" customFormat="1" ht="17.25" customHeight="1" x14ac:dyDescent="0.25">
      <c r="A60" s="105" t="s">
        <v>28</v>
      </c>
      <c r="B60" s="106" t="s">
        <v>29</v>
      </c>
      <c r="C60" s="109" t="s">
        <v>119</v>
      </c>
      <c r="D60" s="110" t="s">
        <v>139</v>
      </c>
      <c r="E60" s="111" t="s">
        <v>108</v>
      </c>
      <c r="F60" s="51" t="s">
        <v>125</v>
      </c>
      <c r="G60" s="47">
        <v>5.4</v>
      </c>
      <c r="H60" s="47"/>
      <c r="I60" s="47">
        <v>5.4</v>
      </c>
      <c r="J60" s="47"/>
      <c r="K60" s="47">
        <v>5.4</v>
      </c>
      <c r="L60" s="15"/>
      <c r="M60" s="107" t="s">
        <v>123</v>
      </c>
      <c r="N60" s="115">
        <v>100</v>
      </c>
      <c r="O60" s="115">
        <v>100</v>
      </c>
      <c r="P60" s="115">
        <v>100</v>
      </c>
    </row>
    <row r="61" spans="1:107" s="48" customFormat="1" ht="18.75" customHeight="1" x14ac:dyDescent="0.25">
      <c r="A61" s="105"/>
      <c r="B61" s="106"/>
      <c r="C61" s="109"/>
      <c r="D61" s="110"/>
      <c r="E61" s="111"/>
      <c r="F61" s="61" t="s">
        <v>24</v>
      </c>
      <c r="G61" s="49">
        <f t="shared" ref="G61:L61" si="22">SUM(G60:G60)</f>
        <v>5.4</v>
      </c>
      <c r="H61" s="49">
        <f t="shared" si="22"/>
        <v>0</v>
      </c>
      <c r="I61" s="49">
        <f t="shared" si="22"/>
        <v>5.4</v>
      </c>
      <c r="J61" s="49">
        <f t="shared" si="22"/>
        <v>0</v>
      </c>
      <c r="K61" s="49">
        <f t="shared" si="22"/>
        <v>5.4</v>
      </c>
      <c r="L61" s="49">
        <f t="shared" si="22"/>
        <v>0</v>
      </c>
      <c r="M61" s="107"/>
      <c r="N61" s="116"/>
      <c r="O61" s="116"/>
      <c r="P61" s="116"/>
    </row>
    <row r="62" spans="1:107" s="17" customFormat="1" ht="15" customHeight="1" x14ac:dyDescent="0.25">
      <c r="A62" s="54" t="s">
        <v>28</v>
      </c>
      <c r="B62" s="50" t="s">
        <v>29</v>
      </c>
      <c r="C62" s="132" t="s">
        <v>25</v>
      </c>
      <c r="D62" s="132"/>
      <c r="E62" s="132"/>
      <c r="F62" s="132"/>
      <c r="G62" s="57">
        <f>SUM(G34,G36,G38,G40,G42,G44,G46,G48,G50,G52,G54,G57,G59,G61)</f>
        <v>1289.6000000000001</v>
      </c>
      <c r="H62" s="57">
        <f t="shared" ref="H62:L62" si="23">SUM(H34,H36,H38,H40,H42,H44,H46,H48,H50,H52,H54,H57,H59,H61)</f>
        <v>853.8</v>
      </c>
      <c r="I62" s="57">
        <f t="shared" si="23"/>
        <v>1302.1000000000001</v>
      </c>
      <c r="J62" s="57">
        <f t="shared" si="23"/>
        <v>855.3</v>
      </c>
      <c r="K62" s="57">
        <f t="shared" si="23"/>
        <v>1310.3000000000002</v>
      </c>
      <c r="L62" s="57">
        <f t="shared" si="23"/>
        <v>856.9</v>
      </c>
      <c r="M62" s="57" t="s">
        <v>27</v>
      </c>
      <c r="N62" s="62" t="s">
        <v>27</v>
      </c>
      <c r="O62" s="62" t="s">
        <v>27</v>
      </c>
      <c r="P62" s="62" t="s">
        <v>27</v>
      </c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</row>
    <row r="63" spans="1:107" ht="14.25" customHeight="1" x14ac:dyDescent="0.25">
      <c r="A63" s="54" t="s">
        <v>28</v>
      </c>
      <c r="B63" s="50" t="s">
        <v>30</v>
      </c>
      <c r="C63" s="131" t="s">
        <v>138</v>
      </c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</row>
    <row r="64" spans="1:107" ht="11.25" customHeight="1" x14ac:dyDescent="0.25">
      <c r="A64" s="105" t="s">
        <v>28</v>
      </c>
      <c r="B64" s="106" t="s">
        <v>30</v>
      </c>
      <c r="C64" s="109" t="s">
        <v>28</v>
      </c>
      <c r="D64" s="104" t="s">
        <v>132</v>
      </c>
      <c r="E64" s="135" t="s">
        <v>149</v>
      </c>
      <c r="F64" s="58" t="s">
        <v>10</v>
      </c>
      <c r="G64" s="13"/>
      <c r="H64" s="13"/>
      <c r="I64" s="13"/>
      <c r="J64" s="13"/>
      <c r="K64" s="15"/>
      <c r="L64" s="15"/>
      <c r="M64" s="104" t="s">
        <v>109</v>
      </c>
      <c r="N64" s="117">
        <v>2</v>
      </c>
      <c r="O64" s="117">
        <v>3</v>
      </c>
      <c r="P64" s="117">
        <v>3</v>
      </c>
    </row>
    <row r="65" spans="1:24" ht="9.75" customHeight="1" x14ac:dyDescent="0.25">
      <c r="A65" s="105"/>
      <c r="B65" s="106"/>
      <c r="C65" s="109"/>
      <c r="D65" s="104"/>
      <c r="E65" s="135"/>
      <c r="F65" s="55" t="s">
        <v>24</v>
      </c>
      <c r="G65" s="19">
        <f t="shared" ref="G65:L65" si="24">SUM(G64)</f>
        <v>0</v>
      </c>
      <c r="H65" s="19">
        <f t="shared" si="24"/>
        <v>0</v>
      </c>
      <c r="I65" s="19">
        <f t="shared" si="24"/>
        <v>0</v>
      </c>
      <c r="J65" s="19">
        <f t="shared" si="24"/>
        <v>0</v>
      </c>
      <c r="K65" s="19">
        <f t="shared" si="24"/>
        <v>0</v>
      </c>
      <c r="L65" s="19">
        <f t="shared" si="24"/>
        <v>0</v>
      </c>
      <c r="M65" s="104"/>
      <c r="N65" s="118"/>
      <c r="O65" s="118"/>
      <c r="P65" s="118"/>
    </row>
    <row r="66" spans="1:24" ht="10.5" customHeight="1" x14ac:dyDescent="0.25">
      <c r="A66" s="105" t="s">
        <v>28</v>
      </c>
      <c r="B66" s="106" t="s">
        <v>30</v>
      </c>
      <c r="C66" s="109" t="s">
        <v>29</v>
      </c>
      <c r="D66" s="104" t="s">
        <v>164</v>
      </c>
      <c r="E66" s="135" t="s">
        <v>149</v>
      </c>
      <c r="F66" s="58" t="s">
        <v>10</v>
      </c>
      <c r="G66" s="13"/>
      <c r="H66" s="13"/>
      <c r="I66" s="13"/>
      <c r="J66" s="13"/>
      <c r="K66" s="15"/>
      <c r="L66" s="15"/>
      <c r="M66" s="104" t="s">
        <v>165</v>
      </c>
      <c r="N66" s="117">
        <v>10</v>
      </c>
      <c r="O66" s="117">
        <v>11</v>
      </c>
      <c r="P66" s="117">
        <v>12</v>
      </c>
    </row>
    <row r="67" spans="1:24" ht="13.5" customHeight="1" x14ac:dyDescent="0.25">
      <c r="A67" s="105"/>
      <c r="B67" s="106"/>
      <c r="C67" s="109"/>
      <c r="D67" s="104"/>
      <c r="E67" s="135"/>
      <c r="F67" s="55" t="s">
        <v>24</v>
      </c>
      <c r="G67" s="19">
        <f t="shared" ref="G67:L67" si="25">SUM(G66)</f>
        <v>0</v>
      </c>
      <c r="H67" s="19">
        <f t="shared" si="25"/>
        <v>0</v>
      </c>
      <c r="I67" s="19">
        <f t="shared" si="25"/>
        <v>0</v>
      </c>
      <c r="J67" s="19">
        <f t="shared" si="25"/>
        <v>0</v>
      </c>
      <c r="K67" s="19">
        <f t="shared" si="25"/>
        <v>0</v>
      </c>
      <c r="L67" s="19">
        <f t="shared" si="25"/>
        <v>0</v>
      </c>
      <c r="M67" s="104"/>
      <c r="N67" s="118"/>
      <c r="O67" s="118"/>
      <c r="P67" s="118"/>
    </row>
    <row r="68" spans="1:24" ht="10.5" customHeight="1" x14ac:dyDescent="0.25">
      <c r="A68" s="54" t="s">
        <v>28</v>
      </c>
      <c r="B68" s="50" t="s">
        <v>30</v>
      </c>
      <c r="C68" s="106" t="s">
        <v>25</v>
      </c>
      <c r="D68" s="106"/>
      <c r="E68" s="106"/>
      <c r="F68" s="106"/>
      <c r="G68" s="63">
        <f>G65+G67</f>
        <v>0</v>
      </c>
      <c r="H68" s="63">
        <f t="shared" ref="H68:L68" si="26">H65+H67</f>
        <v>0</v>
      </c>
      <c r="I68" s="63">
        <f t="shared" si="26"/>
        <v>0</v>
      </c>
      <c r="J68" s="63">
        <f t="shared" si="26"/>
        <v>0</v>
      </c>
      <c r="K68" s="63">
        <f t="shared" si="26"/>
        <v>0</v>
      </c>
      <c r="L68" s="63">
        <f t="shared" si="26"/>
        <v>0</v>
      </c>
      <c r="M68" s="64" t="s">
        <v>37</v>
      </c>
      <c r="N68" s="57" t="s">
        <v>37</v>
      </c>
      <c r="O68" s="57" t="s">
        <v>37</v>
      </c>
      <c r="P68" s="57" t="s">
        <v>37</v>
      </c>
    </row>
    <row r="69" spans="1:24" ht="14.25" customHeight="1" x14ac:dyDescent="0.25">
      <c r="A69" s="54" t="s">
        <v>28</v>
      </c>
      <c r="B69" s="50" t="s">
        <v>31</v>
      </c>
      <c r="C69" s="131" t="s">
        <v>110</v>
      </c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</row>
    <row r="70" spans="1:24" ht="10.5" customHeight="1" x14ac:dyDescent="0.25">
      <c r="A70" s="105" t="s">
        <v>45</v>
      </c>
      <c r="B70" s="106" t="s">
        <v>31</v>
      </c>
      <c r="C70" s="109" t="s">
        <v>28</v>
      </c>
      <c r="D70" s="104" t="s">
        <v>133</v>
      </c>
      <c r="E70" s="135" t="s">
        <v>108</v>
      </c>
      <c r="F70" s="58" t="s">
        <v>10</v>
      </c>
      <c r="G70" s="18"/>
      <c r="H70" s="18"/>
      <c r="I70" s="18"/>
      <c r="J70" s="18"/>
      <c r="K70" s="18"/>
      <c r="L70" s="18"/>
      <c r="M70" s="104" t="s">
        <v>134</v>
      </c>
      <c r="N70" s="117">
        <v>3</v>
      </c>
      <c r="O70" s="117">
        <v>3</v>
      </c>
      <c r="P70" s="117">
        <v>3</v>
      </c>
    </row>
    <row r="71" spans="1:24" ht="11.25" customHeight="1" x14ac:dyDescent="0.25">
      <c r="A71" s="105"/>
      <c r="B71" s="106"/>
      <c r="C71" s="109"/>
      <c r="D71" s="104"/>
      <c r="E71" s="135"/>
      <c r="F71" s="55" t="s">
        <v>24</v>
      </c>
      <c r="G71" s="19">
        <f t="shared" ref="G71:L71" si="27">SUM(G70:G70)</f>
        <v>0</v>
      </c>
      <c r="H71" s="19">
        <f t="shared" si="27"/>
        <v>0</v>
      </c>
      <c r="I71" s="19">
        <f t="shared" si="27"/>
        <v>0</v>
      </c>
      <c r="J71" s="19">
        <f t="shared" si="27"/>
        <v>0</v>
      </c>
      <c r="K71" s="19">
        <f t="shared" si="27"/>
        <v>0</v>
      </c>
      <c r="L71" s="19">
        <f t="shared" si="27"/>
        <v>0</v>
      </c>
      <c r="M71" s="104"/>
      <c r="N71" s="118"/>
      <c r="O71" s="118"/>
      <c r="P71" s="118"/>
    </row>
    <row r="72" spans="1:24" ht="12" customHeight="1" x14ac:dyDescent="0.25">
      <c r="A72" s="105" t="s">
        <v>45</v>
      </c>
      <c r="B72" s="106" t="s">
        <v>31</v>
      </c>
      <c r="C72" s="109" t="s">
        <v>29</v>
      </c>
      <c r="D72" s="104" t="s">
        <v>127</v>
      </c>
      <c r="E72" s="135" t="s">
        <v>108</v>
      </c>
      <c r="F72" s="58" t="s">
        <v>10</v>
      </c>
      <c r="G72" s="18"/>
      <c r="H72" s="18"/>
      <c r="I72" s="18"/>
      <c r="J72" s="18"/>
      <c r="K72" s="18"/>
      <c r="L72" s="18"/>
      <c r="M72" s="104" t="s">
        <v>126</v>
      </c>
      <c r="N72" s="117">
        <v>3</v>
      </c>
      <c r="O72" s="117">
        <v>3</v>
      </c>
      <c r="P72" s="117">
        <v>3</v>
      </c>
    </row>
    <row r="73" spans="1:24" ht="24.75" customHeight="1" x14ac:dyDescent="0.25">
      <c r="A73" s="105"/>
      <c r="B73" s="106"/>
      <c r="C73" s="109"/>
      <c r="D73" s="104"/>
      <c r="E73" s="135"/>
      <c r="F73" s="55" t="s">
        <v>24</v>
      </c>
      <c r="G73" s="19">
        <f t="shared" ref="G73:L73" si="28">SUM(G72:G72)</f>
        <v>0</v>
      </c>
      <c r="H73" s="19">
        <f t="shared" si="28"/>
        <v>0</v>
      </c>
      <c r="I73" s="19">
        <f t="shared" si="28"/>
        <v>0</v>
      </c>
      <c r="J73" s="19">
        <f t="shared" si="28"/>
        <v>0</v>
      </c>
      <c r="K73" s="19">
        <f t="shared" si="28"/>
        <v>0</v>
      </c>
      <c r="L73" s="19">
        <f t="shared" si="28"/>
        <v>0</v>
      </c>
      <c r="M73" s="104"/>
      <c r="N73" s="118"/>
      <c r="O73" s="118"/>
      <c r="P73" s="118"/>
    </row>
    <row r="74" spans="1:24" ht="11.25" customHeight="1" x14ac:dyDescent="0.25">
      <c r="A74" s="105" t="s">
        <v>45</v>
      </c>
      <c r="B74" s="106" t="s">
        <v>31</v>
      </c>
      <c r="C74" s="109" t="s">
        <v>30</v>
      </c>
      <c r="D74" s="104" t="s">
        <v>128</v>
      </c>
      <c r="E74" s="135" t="s">
        <v>108</v>
      </c>
      <c r="F74" s="58" t="s">
        <v>10</v>
      </c>
      <c r="G74" s="18"/>
      <c r="H74" s="18"/>
      <c r="I74" s="18"/>
      <c r="J74" s="18"/>
      <c r="K74" s="18"/>
      <c r="L74" s="18"/>
      <c r="M74" s="104" t="s">
        <v>129</v>
      </c>
      <c r="N74" s="117">
        <v>2</v>
      </c>
      <c r="O74" s="117">
        <v>2</v>
      </c>
      <c r="P74" s="117">
        <v>2</v>
      </c>
    </row>
    <row r="75" spans="1:24" ht="12.75" customHeight="1" x14ac:dyDescent="0.25">
      <c r="A75" s="105"/>
      <c r="B75" s="106"/>
      <c r="C75" s="109"/>
      <c r="D75" s="104"/>
      <c r="E75" s="135"/>
      <c r="F75" s="55" t="s">
        <v>24</v>
      </c>
      <c r="G75" s="19">
        <f t="shared" ref="G75:L75" si="29">SUM(G74:G74)</f>
        <v>0</v>
      </c>
      <c r="H75" s="19">
        <f t="shared" si="29"/>
        <v>0</v>
      </c>
      <c r="I75" s="19">
        <f t="shared" si="29"/>
        <v>0</v>
      </c>
      <c r="J75" s="19">
        <f t="shared" si="29"/>
        <v>0</v>
      </c>
      <c r="K75" s="19">
        <f t="shared" si="29"/>
        <v>0</v>
      </c>
      <c r="L75" s="19">
        <f t="shared" si="29"/>
        <v>0</v>
      </c>
      <c r="M75" s="104"/>
      <c r="N75" s="118"/>
      <c r="O75" s="118"/>
      <c r="P75" s="118"/>
    </row>
    <row r="76" spans="1:24" ht="10.5" customHeight="1" x14ac:dyDescent="0.25">
      <c r="A76" s="105" t="s">
        <v>45</v>
      </c>
      <c r="B76" s="106" t="s">
        <v>31</v>
      </c>
      <c r="C76" s="109" t="s">
        <v>31</v>
      </c>
      <c r="D76" s="104" t="s">
        <v>130</v>
      </c>
      <c r="E76" s="135" t="s">
        <v>108</v>
      </c>
      <c r="F76" s="58" t="s">
        <v>10</v>
      </c>
      <c r="G76" s="18"/>
      <c r="H76" s="18"/>
      <c r="I76" s="18"/>
      <c r="J76" s="18"/>
      <c r="K76" s="18"/>
      <c r="L76" s="18"/>
      <c r="M76" s="104" t="s">
        <v>131</v>
      </c>
      <c r="N76" s="117">
        <v>2</v>
      </c>
      <c r="O76" s="117">
        <v>2</v>
      </c>
      <c r="P76" s="117">
        <v>2</v>
      </c>
    </row>
    <row r="77" spans="1:24" ht="12" customHeight="1" x14ac:dyDescent="0.25">
      <c r="A77" s="105"/>
      <c r="B77" s="106"/>
      <c r="C77" s="109"/>
      <c r="D77" s="104"/>
      <c r="E77" s="135"/>
      <c r="F77" s="55" t="s">
        <v>24</v>
      </c>
      <c r="G77" s="19">
        <f t="shared" ref="G77:L77" si="30">SUM(G76:G76)</f>
        <v>0</v>
      </c>
      <c r="H77" s="19">
        <f t="shared" si="30"/>
        <v>0</v>
      </c>
      <c r="I77" s="19">
        <f t="shared" si="30"/>
        <v>0</v>
      </c>
      <c r="J77" s="19">
        <f t="shared" si="30"/>
        <v>0</v>
      </c>
      <c r="K77" s="19">
        <f t="shared" si="30"/>
        <v>0</v>
      </c>
      <c r="L77" s="19">
        <f t="shared" si="30"/>
        <v>0</v>
      </c>
      <c r="M77" s="104"/>
      <c r="N77" s="118"/>
      <c r="O77" s="118"/>
      <c r="P77" s="118"/>
    </row>
    <row r="78" spans="1:24" ht="17.25" customHeight="1" x14ac:dyDescent="0.25">
      <c r="A78" s="54" t="s">
        <v>28</v>
      </c>
      <c r="B78" s="50" t="s">
        <v>31</v>
      </c>
      <c r="C78" s="106" t="s">
        <v>25</v>
      </c>
      <c r="D78" s="106"/>
      <c r="E78" s="106"/>
      <c r="F78" s="106"/>
      <c r="G78" s="63">
        <f t="shared" ref="G78:L78" si="31">G65+G71+G73</f>
        <v>0</v>
      </c>
      <c r="H78" s="63">
        <f t="shared" si="31"/>
        <v>0</v>
      </c>
      <c r="I78" s="63">
        <f t="shared" si="31"/>
        <v>0</v>
      </c>
      <c r="J78" s="63">
        <f t="shared" si="31"/>
        <v>0</v>
      </c>
      <c r="K78" s="63">
        <f t="shared" si="31"/>
        <v>0</v>
      </c>
      <c r="L78" s="63">
        <f t="shared" si="31"/>
        <v>0</v>
      </c>
      <c r="M78" s="64" t="s">
        <v>37</v>
      </c>
      <c r="N78" s="57" t="s">
        <v>37</v>
      </c>
      <c r="O78" s="57" t="s">
        <v>37</v>
      </c>
      <c r="P78" s="57" t="s">
        <v>37</v>
      </c>
    </row>
    <row r="79" spans="1:24" ht="14.25" customHeight="1" x14ac:dyDescent="0.25">
      <c r="A79" s="54" t="s">
        <v>28</v>
      </c>
      <c r="B79" s="149" t="s">
        <v>11</v>
      </c>
      <c r="C79" s="149"/>
      <c r="D79" s="149"/>
      <c r="E79" s="149"/>
      <c r="F79" s="149"/>
      <c r="G79" s="65">
        <f>G31+G62+G68+G78</f>
        <v>5187</v>
      </c>
      <c r="H79" s="87">
        <f t="shared" ref="H79:L79" si="32">H31+H62+H68+H78</f>
        <v>3133.1000000000004</v>
      </c>
      <c r="I79" s="87">
        <f t="shared" si="32"/>
        <v>5213.1000000000004</v>
      </c>
      <c r="J79" s="87">
        <f t="shared" si="32"/>
        <v>3138.3999999999996</v>
      </c>
      <c r="K79" s="87">
        <f t="shared" si="32"/>
        <v>5228.3</v>
      </c>
      <c r="L79" s="87">
        <f t="shared" si="32"/>
        <v>3143.2000000000003</v>
      </c>
      <c r="M79" s="65" t="s">
        <v>27</v>
      </c>
      <c r="N79" s="66" t="s">
        <v>27</v>
      </c>
      <c r="O79" s="66" t="s">
        <v>27</v>
      </c>
      <c r="P79" s="66" t="s">
        <v>27</v>
      </c>
    </row>
    <row r="80" spans="1:24" ht="14.25" customHeight="1" x14ac:dyDescent="0.25">
      <c r="A80" s="150" t="s">
        <v>12</v>
      </c>
      <c r="B80" s="150"/>
      <c r="C80" s="150"/>
      <c r="D80" s="150"/>
      <c r="E80" s="150"/>
      <c r="F80" s="150"/>
      <c r="G80" s="67">
        <f>SUM(G79)</f>
        <v>5187</v>
      </c>
      <c r="H80" s="67">
        <f t="shared" ref="H80:L80" si="33">SUM(H79)</f>
        <v>3133.1000000000004</v>
      </c>
      <c r="I80" s="67">
        <f t="shared" si="33"/>
        <v>5213.1000000000004</v>
      </c>
      <c r="J80" s="67">
        <f t="shared" si="33"/>
        <v>3138.3999999999996</v>
      </c>
      <c r="K80" s="67">
        <f t="shared" si="33"/>
        <v>5228.3</v>
      </c>
      <c r="L80" s="67">
        <f t="shared" si="33"/>
        <v>3143.2000000000003</v>
      </c>
      <c r="M80" s="67" t="s">
        <v>27</v>
      </c>
      <c r="N80" s="67" t="s">
        <v>27</v>
      </c>
      <c r="O80" s="67" t="s">
        <v>27</v>
      </c>
      <c r="P80" s="67" t="s">
        <v>27</v>
      </c>
      <c r="Q80" s="5"/>
      <c r="R80" s="5"/>
      <c r="S80" s="5"/>
      <c r="T80" s="5"/>
      <c r="U80" s="5"/>
      <c r="V80" s="5"/>
      <c r="W80" s="5"/>
      <c r="X80" s="5"/>
    </row>
    <row r="81" spans="1:15" s="6" customFormat="1" ht="16.5" customHeight="1" x14ac:dyDescent="0.25">
      <c r="A81" s="10"/>
      <c r="B81" s="10"/>
      <c r="C81" s="11"/>
      <c r="D81" s="2"/>
      <c r="E81" s="2"/>
      <c r="F81" s="2"/>
      <c r="G81" s="1"/>
      <c r="H81" s="1"/>
      <c r="I81" s="1"/>
      <c r="J81" s="1"/>
      <c r="K81" s="1"/>
      <c r="L81" s="1"/>
      <c r="M81" s="8"/>
      <c r="N81" s="1"/>
      <c r="O81" s="1"/>
    </row>
    <row r="82" spans="1:15" x14ac:dyDescent="0.25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</row>
    <row r="83" spans="1:15" ht="15" customHeight="1" x14ac:dyDescent="0.25">
      <c r="A83" s="134" t="s">
        <v>23</v>
      </c>
      <c r="B83" s="134"/>
      <c r="C83" s="151" t="s">
        <v>55</v>
      </c>
      <c r="D83" s="151"/>
      <c r="E83" s="151"/>
      <c r="F83" s="68" t="s">
        <v>10</v>
      </c>
      <c r="G83" s="71">
        <f>G15+G17+G19+G58+G21+G29+G64+G70+G72+G56</f>
        <v>4267.3999999999996</v>
      </c>
      <c r="H83" s="71">
        <f t="shared" ref="H83:L83" si="34">H15+H17+H19+H58+H21+H29+H64+H70+H72+H56</f>
        <v>2279.3000000000002</v>
      </c>
      <c r="I83" s="71">
        <f t="shared" si="34"/>
        <v>4291</v>
      </c>
      <c r="J83" s="71">
        <f t="shared" si="34"/>
        <v>2283.1</v>
      </c>
      <c r="K83" s="71">
        <f t="shared" si="34"/>
        <v>4303</v>
      </c>
      <c r="L83" s="71">
        <f t="shared" si="34"/>
        <v>2286.3000000000002</v>
      </c>
      <c r="M83" s="7"/>
      <c r="N83" s="7"/>
      <c r="O83" s="7"/>
    </row>
    <row r="84" spans="1:15" ht="16.5" customHeight="1" x14ac:dyDescent="0.25">
      <c r="A84" s="134"/>
      <c r="B84" s="134"/>
      <c r="C84" s="136" t="s">
        <v>56</v>
      </c>
      <c r="D84" s="136"/>
      <c r="E84" s="136"/>
      <c r="F84" s="69" t="s">
        <v>125</v>
      </c>
      <c r="G84" s="71">
        <f t="shared" ref="G84:L84" si="35">G33+G35+G37++G39+G41+G43+G45+G47+G49+G51+G53+G55+G60</f>
        <v>919.6</v>
      </c>
      <c r="H84" s="71">
        <f t="shared" si="35"/>
        <v>853.8</v>
      </c>
      <c r="I84" s="71">
        <f t="shared" si="35"/>
        <v>922.1</v>
      </c>
      <c r="J84" s="71">
        <f t="shared" si="35"/>
        <v>855.3</v>
      </c>
      <c r="K84" s="71">
        <f t="shared" si="35"/>
        <v>925.3</v>
      </c>
      <c r="L84" s="71">
        <f t="shared" si="35"/>
        <v>856.9</v>
      </c>
      <c r="M84" s="7"/>
      <c r="N84" s="7"/>
      <c r="O84" s="7"/>
    </row>
    <row r="85" spans="1:15" ht="13.5" customHeight="1" x14ac:dyDescent="0.25">
      <c r="A85" s="134"/>
      <c r="B85" s="134"/>
      <c r="C85" s="133"/>
      <c r="D85" s="133"/>
      <c r="E85" s="133"/>
      <c r="F85" s="133"/>
      <c r="G85" s="67">
        <f t="shared" ref="G85:L85" si="36">SUM(G83:G84)</f>
        <v>5187</v>
      </c>
      <c r="H85" s="67">
        <f t="shared" si="36"/>
        <v>3133.1000000000004</v>
      </c>
      <c r="I85" s="67">
        <f t="shared" si="36"/>
        <v>5213.1000000000004</v>
      </c>
      <c r="J85" s="67">
        <f t="shared" si="36"/>
        <v>3138.3999999999996</v>
      </c>
      <c r="K85" s="67">
        <f t="shared" si="36"/>
        <v>5228.3</v>
      </c>
      <c r="L85" s="67">
        <f t="shared" si="36"/>
        <v>3143.2000000000003</v>
      </c>
      <c r="M85" s="7"/>
      <c r="N85" s="7"/>
      <c r="O85" s="7"/>
    </row>
    <row r="86" spans="1:15" x14ac:dyDescent="0.25">
      <c r="C86" s="7"/>
      <c r="D86" s="7"/>
      <c r="E86" s="7"/>
      <c r="F86" s="7"/>
      <c r="G86" s="7"/>
    </row>
    <row r="87" spans="1:15" x14ac:dyDescent="0.25"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5" x14ac:dyDescent="0.25">
      <c r="A88" s="3"/>
      <c r="B88" s="3"/>
      <c r="C88" s="3"/>
    </row>
    <row r="89" spans="1:15" x14ac:dyDescent="0.25">
      <c r="A89" s="3"/>
      <c r="B89" s="3"/>
      <c r="C89" s="3"/>
    </row>
    <row r="90" spans="1:15" x14ac:dyDescent="0.25">
      <c r="A90" s="3"/>
      <c r="B90" s="3"/>
      <c r="C90" s="3"/>
    </row>
  </sheetData>
  <mergeCells count="280">
    <mergeCell ref="B74:B75"/>
    <mergeCell ref="C74:C75"/>
    <mergeCell ref="D74:D75"/>
    <mergeCell ref="E74:E75"/>
    <mergeCell ref="B79:F79"/>
    <mergeCell ref="A80:F80"/>
    <mergeCell ref="A74:A75"/>
    <mergeCell ref="C83:E83"/>
    <mergeCell ref="M74:M75"/>
    <mergeCell ref="E76:E77"/>
    <mergeCell ref="A76:A77"/>
    <mergeCell ref="B76:B77"/>
    <mergeCell ref="C76:C77"/>
    <mergeCell ref="D76:D77"/>
    <mergeCell ref="N35:N36"/>
    <mergeCell ref="O35:O36"/>
    <mergeCell ref="P35:P36"/>
    <mergeCell ref="N37:N38"/>
    <mergeCell ref="O37:O38"/>
    <mergeCell ref="P37:P38"/>
    <mergeCell ref="N39:N40"/>
    <mergeCell ref="O39:O40"/>
    <mergeCell ref="M76:M77"/>
    <mergeCell ref="M58:M59"/>
    <mergeCell ref="M66:M67"/>
    <mergeCell ref="C69:P69"/>
    <mergeCell ref="N70:N71"/>
    <mergeCell ref="O70:O71"/>
    <mergeCell ref="P70:P71"/>
    <mergeCell ref="N72:N73"/>
    <mergeCell ref="O72:O73"/>
    <mergeCell ref="P72:P73"/>
    <mergeCell ref="M64:M65"/>
    <mergeCell ref="E35:E36"/>
    <mergeCell ref="B37:B38"/>
    <mergeCell ref="C37:C38"/>
    <mergeCell ref="B39:B40"/>
    <mergeCell ref="B45:B46"/>
    <mergeCell ref="C39:C40"/>
    <mergeCell ref="B35:B36"/>
    <mergeCell ref="C35:C36"/>
    <mergeCell ref="D47:D48"/>
    <mergeCell ref="B47:B48"/>
    <mergeCell ref="E45:E46"/>
    <mergeCell ref="E39:E40"/>
    <mergeCell ref="E19:E20"/>
    <mergeCell ref="E23:E24"/>
    <mergeCell ref="E47:E48"/>
    <mergeCell ref="E41:E42"/>
    <mergeCell ref="A4:P4"/>
    <mergeCell ref="B17:B18"/>
    <mergeCell ref="C21:C22"/>
    <mergeCell ref="D23:D24"/>
    <mergeCell ref="E27:E28"/>
    <mergeCell ref="B27:B28"/>
    <mergeCell ref="M27:M28"/>
    <mergeCell ref="M21:M22"/>
    <mergeCell ref="C45:C46"/>
    <mergeCell ref="M17:M18"/>
    <mergeCell ref="M25:M26"/>
    <mergeCell ref="D27:D28"/>
    <mergeCell ref="M8:P8"/>
    <mergeCell ref="F8:F10"/>
    <mergeCell ref="I9:I10"/>
    <mergeCell ref="D15:D16"/>
    <mergeCell ref="N15:N16"/>
    <mergeCell ref="O15:O16"/>
    <mergeCell ref="C43:C44"/>
    <mergeCell ref="D43:D44"/>
    <mergeCell ref="A6:P6"/>
    <mergeCell ref="A5:P5"/>
    <mergeCell ref="A7:P7"/>
    <mergeCell ref="C8:C10"/>
    <mergeCell ref="C14:P14"/>
    <mergeCell ref="A12:P12"/>
    <mergeCell ref="B13:P13"/>
    <mergeCell ref="A17:A18"/>
    <mergeCell ref="C15:C16"/>
    <mergeCell ref="A8:A10"/>
    <mergeCell ref="M9:M10"/>
    <mergeCell ref="E8:E10"/>
    <mergeCell ref="K8:L8"/>
    <mergeCell ref="M15:M16"/>
    <mergeCell ref="B8:B10"/>
    <mergeCell ref="A11:P11"/>
    <mergeCell ref="A15:A16"/>
    <mergeCell ref="N9:P9"/>
    <mergeCell ref="K9:K10"/>
    <mergeCell ref="D8:D10"/>
    <mergeCell ref="C17:C18"/>
    <mergeCell ref="H9:H10"/>
    <mergeCell ref="C85:F85"/>
    <mergeCell ref="C47:C48"/>
    <mergeCell ref="C49:C50"/>
    <mergeCell ref="C53:C54"/>
    <mergeCell ref="A55:A57"/>
    <mergeCell ref="B55:B57"/>
    <mergeCell ref="A83:B85"/>
    <mergeCell ref="B58:B59"/>
    <mergeCell ref="C51:C52"/>
    <mergeCell ref="C62:F62"/>
    <mergeCell ref="A66:A67"/>
    <mergeCell ref="B66:B67"/>
    <mergeCell ref="C66:C67"/>
    <mergeCell ref="D66:D67"/>
    <mergeCell ref="E66:E67"/>
    <mergeCell ref="A51:A52"/>
    <mergeCell ref="A53:A54"/>
    <mergeCell ref="C84:E84"/>
    <mergeCell ref="E55:E57"/>
    <mergeCell ref="D53:D54"/>
    <mergeCell ref="C78:F78"/>
    <mergeCell ref="E49:E50"/>
    <mergeCell ref="A58:A59"/>
    <mergeCell ref="A49:A50"/>
    <mergeCell ref="A47:A48"/>
    <mergeCell ref="D39:D40"/>
    <mergeCell ref="B21:B22"/>
    <mergeCell ref="A39:A40"/>
    <mergeCell ref="A37:A38"/>
    <mergeCell ref="A43:A44"/>
    <mergeCell ref="A33:A34"/>
    <mergeCell ref="C19:C20"/>
    <mergeCell ref="D19:D20"/>
    <mergeCell ref="A35:A36"/>
    <mergeCell ref="A45:A46"/>
    <mergeCell ref="A41:A42"/>
    <mergeCell ref="A19:A20"/>
    <mergeCell ref="B33:B34"/>
    <mergeCell ref="B43:B44"/>
    <mergeCell ref="D37:D38"/>
    <mergeCell ref="D45:D46"/>
    <mergeCell ref="N17:N18"/>
    <mergeCell ref="O17:O18"/>
    <mergeCell ref="P17:P18"/>
    <mergeCell ref="N19:N20"/>
    <mergeCell ref="O19:O20"/>
    <mergeCell ref="P19:P20"/>
    <mergeCell ref="N21:N22"/>
    <mergeCell ref="O21:O22"/>
    <mergeCell ref="P21:P22"/>
    <mergeCell ref="M1:P1"/>
    <mergeCell ref="M33:M57"/>
    <mergeCell ref="M23:M24"/>
    <mergeCell ref="G8:H8"/>
    <mergeCell ref="I8:J8"/>
    <mergeCell ref="B41:B42"/>
    <mergeCell ref="C55:C57"/>
    <mergeCell ref="D33:D34"/>
    <mergeCell ref="D25:D26"/>
    <mergeCell ref="C27:C28"/>
    <mergeCell ref="D49:D50"/>
    <mergeCell ref="C41:C42"/>
    <mergeCell ref="G9:G10"/>
    <mergeCell ref="B15:B16"/>
    <mergeCell ref="E15:E16"/>
    <mergeCell ref="E43:E44"/>
    <mergeCell ref="P15:P16"/>
    <mergeCell ref="E21:E22"/>
    <mergeCell ref="A2:P2"/>
    <mergeCell ref="A3:P3"/>
    <mergeCell ref="E25:E26"/>
    <mergeCell ref="E37:E38"/>
    <mergeCell ref="D41:D42"/>
    <mergeCell ref="D17:D18"/>
    <mergeCell ref="O23:O24"/>
    <mergeCell ref="P23:P24"/>
    <mergeCell ref="N25:N26"/>
    <mergeCell ref="O25:O26"/>
    <mergeCell ref="P25:P26"/>
    <mergeCell ref="N27:N28"/>
    <mergeCell ref="O27:O28"/>
    <mergeCell ref="P27:P28"/>
    <mergeCell ref="N33:N34"/>
    <mergeCell ref="O33:O34"/>
    <mergeCell ref="P33:P34"/>
    <mergeCell ref="C32:P32"/>
    <mergeCell ref="C33:C34"/>
    <mergeCell ref="E33:E34"/>
    <mergeCell ref="C31:F31"/>
    <mergeCell ref="C23:C24"/>
    <mergeCell ref="C25:C26"/>
    <mergeCell ref="N23:N24"/>
    <mergeCell ref="P39:P40"/>
    <mergeCell ref="N41:N42"/>
    <mergeCell ref="O41:O42"/>
    <mergeCell ref="P41:P42"/>
    <mergeCell ref="N43:N44"/>
    <mergeCell ref="O43:O44"/>
    <mergeCell ref="P43:P44"/>
    <mergeCell ref="N45:N46"/>
    <mergeCell ref="O45:O46"/>
    <mergeCell ref="P45:P46"/>
    <mergeCell ref="N47:N48"/>
    <mergeCell ref="O47:O48"/>
    <mergeCell ref="P47:P48"/>
    <mergeCell ref="N49:N50"/>
    <mergeCell ref="O49:O50"/>
    <mergeCell ref="P49:P50"/>
    <mergeCell ref="N51:N52"/>
    <mergeCell ref="O51:O52"/>
    <mergeCell ref="P51:P52"/>
    <mergeCell ref="N53:N54"/>
    <mergeCell ref="O53:O54"/>
    <mergeCell ref="P53:P54"/>
    <mergeCell ref="N55:N57"/>
    <mergeCell ref="O55:O57"/>
    <mergeCell ref="P55:P57"/>
    <mergeCell ref="N58:N59"/>
    <mergeCell ref="O58:O59"/>
    <mergeCell ref="P58:P59"/>
    <mergeCell ref="N60:N61"/>
    <mergeCell ref="O60:O61"/>
    <mergeCell ref="P60:P61"/>
    <mergeCell ref="N74:N75"/>
    <mergeCell ref="O74:O75"/>
    <mergeCell ref="P74:P75"/>
    <mergeCell ref="N76:N77"/>
    <mergeCell ref="O76:O77"/>
    <mergeCell ref="P76:P77"/>
    <mergeCell ref="N64:N65"/>
    <mergeCell ref="O64:O65"/>
    <mergeCell ref="P64:P65"/>
    <mergeCell ref="N66:N67"/>
    <mergeCell ref="O66:O67"/>
    <mergeCell ref="P66:P67"/>
    <mergeCell ref="C63:P63"/>
    <mergeCell ref="E64:E65"/>
    <mergeCell ref="C64:C65"/>
    <mergeCell ref="E72:E73"/>
    <mergeCell ref="D72:D73"/>
    <mergeCell ref="C68:F68"/>
    <mergeCell ref="E70:E71"/>
    <mergeCell ref="C72:C73"/>
    <mergeCell ref="C70:C71"/>
    <mergeCell ref="M72:M73"/>
    <mergeCell ref="A60:A61"/>
    <mergeCell ref="B60:B61"/>
    <mergeCell ref="M60:M61"/>
    <mergeCell ref="E53:E54"/>
    <mergeCell ref="C60:C61"/>
    <mergeCell ref="D60:D61"/>
    <mergeCell ref="E60:E61"/>
    <mergeCell ref="B53:B54"/>
    <mergeCell ref="D64:D65"/>
    <mergeCell ref="D55:D57"/>
    <mergeCell ref="D58:D59"/>
    <mergeCell ref="C58:C59"/>
    <mergeCell ref="E58:E59"/>
    <mergeCell ref="A70:A71"/>
    <mergeCell ref="A72:A73"/>
    <mergeCell ref="A64:A65"/>
    <mergeCell ref="B72:B73"/>
    <mergeCell ref="B70:B71"/>
    <mergeCell ref="D70:D71"/>
    <mergeCell ref="B64:B65"/>
    <mergeCell ref="M29:M30"/>
    <mergeCell ref="B29:B30"/>
    <mergeCell ref="A29:A30"/>
    <mergeCell ref="J9:J10"/>
    <mergeCell ref="L9:L10"/>
    <mergeCell ref="E29:E30"/>
    <mergeCell ref="D29:D30"/>
    <mergeCell ref="C29:C30"/>
    <mergeCell ref="M70:M71"/>
    <mergeCell ref="B49:B50"/>
    <mergeCell ref="E51:E52"/>
    <mergeCell ref="D51:D52"/>
    <mergeCell ref="B51:B52"/>
    <mergeCell ref="M19:M20"/>
    <mergeCell ref="E17:E18"/>
    <mergeCell ref="D21:D22"/>
    <mergeCell ref="D35:D36"/>
    <mergeCell ref="A23:A24"/>
    <mergeCell ref="B23:B24"/>
    <mergeCell ref="B25:B26"/>
    <mergeCell ref="A21:A22"/>
    <mergeCell ref="B19:B20"/>
    <mergeCell ref="A27:A28"/>
    <mergeCell ref="A25:A26"/>
  </mergeCells>
  <phoneticPr fontId="0" type="noConversion"/>
  <conditionalFormatting sqref="N60:P60 M8 G60:L61">
    <cfRule type="cellIs" dxfId="3" priority="8" stopIfTrue="1" operator="equal">
      <formula>0</formula>
    </cfRule>
  </conditionalFormatting>
  <conditionalFormatting sqref="F83:F84 C83:C85 G83:L85">
    <cfRule type="cellIs" dxfId="2" priority="4" stopIfTrue="1" operator="greaterThan">
      <formula>0</formula>
    </cfRule>
    <cfRule type="cellIs" dxfId="1" priority="5" stopIfTrue="1" operator="lessThanOrEqual">
      <formula>0</formula>
    </cfRule>
  </conditionalFormatting>
  <conditionalFormatting sqref="L60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38" max="21" man="1"/>
  </rowBreaks>
  <ignoredErrors>
    <ignoredError sqref="E5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6"/>
  <sheetViews>
    <sheetView topLeftCell="A8" zoomScale="160" zoomScaleNormal="160" workbookViewId="0">
      <selection activeCell="E16" sqref="E16"/>
    </sheetView>
  </sheetViews>
  <sheetFormatPr defaultColWidth="9.109375" defaultRowHeight="13.2" x14ac:dyDescent="0.25"/>
  <cols>
    <col min="1" max="1" width="9.109375" style="25" customWidth="1"/>
    <col min="2" max="3" width="9.88671875" style="25" customWidth="1"/>
    <col min="4" max="4" width="8.6640625" style="25" customWidth="1"/>
    <col min="5" max="5" width="59.5546875" style="25" customWidth="1"/>
    <col min="6" max="6" width="10.33203125" style="25" customWidth="1"/>
    <col min="7" max="7" width="8.33203125" style="25" customWidth="1"/>
    <col min="8" max="9" width="9" style="25" customWidth="1"/>
    <col min="10" max="16384" width="9.109375" style="25"/>
  </cols>
  <sheetData>
    <row r="1" spans="1:11" x14ac:dyDescent="0.25">
      <c r="A1" s="31"/>
      <c r="B1" s="31"/>
      <c r="C1" s="31"/>
      <c r="D1" s="31"/>
      <c r="E1" s="31"/>
      <c r="F1" s="152"/>
      <c r="G1" s="152"/>
      <c r="H1" s="152"/>
      <c r="I1" s="152"/>
      <c r="J1" s="32"/>
      <c r="K1" s="32"/>
    </row>
    <row r="2" spans="1:11" ht="14.25" customHeight="1" x14ac:dyDescent="0.25">
      <c r="A2" s="153" t="s">
        <v>71</v>
      </c>
      <c r="B2" s="153"/>
      <c r="C2" s="153"/>
      <c r="D2" s="153"/>
      <c r="E2" s="153"/>
      <c r="F2" s="153"/>
      <c r="G2" s="153"/>
      <c r="H2" s="153"/>
      <c r="I2" s="153"/>
    </row>
    <row r="3" spans="1:11" ht="14.25" customHeight="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11" x14ac:dyDescent="0.25">
      <c r="A4" s="154" t="s">
        <v>102</v>
      </c>
      <c r="B4" s="154"/>
      <c r="C4" s="154"/>
      <c r="D4" s="154"/>
      <c r="E4" s="154"/>
      <c r="F4" s="154"/>
      <c r="G4" s="154"/>
      <c r="H4" s="154"/>
      <c r="I4" s="154"/>
    </row>
    <row r="5" spans="1:11" x14ac:dyDescent="0.25">
      <c r="A5" s="155" t="s">
        <v>72</v>
      </c>
      <c r="B5" s="156"/>
      <c r="C5" s="156"/>
      <c r="D5" s="156"/>
      <c r="E5" s="156"/>
      <c r="F5" s="156"/>
      <c r="G5" s="156"/>
      <c r="H5" s="156"/>
      <c r="I5" s="156"/>
    </row>
    <row r="6" spans="1:11" s="33" customFormat="1" ht="15.6" x14ac:dyDescent="0.3">
      <c r="A6" s="157"/>
      <c r="B6" s="157"/>
      <c r="C6" s="157"/>
      <c r="D6" s="157"/>
      <c r="E6" s="157"/>
      <c r="F6" s="157"/>
      <c r="G6" s="157"/>
      <c r="H6" s="157"/>
      <c r="I6" s="157"/>
    </row>
    <row r="7" spans="1:11" s="34" customFormat="1" ht="30.6" x14ac:dyDescent="0.2">
      <c r="A7" s="45" t="s">
        <v>73</v>
      </c>
      <c r="B7" s="45" t="s">
        <v>74</v>
      </c>
      <c r="C7" s="45" t="s">
        <v>0</v>
      </c>
      <c r="D7" s="45" t="s">
        <v>1</v>
      </c>
      <c r="E7" s="45" t="s">
        <v>75</v>
      </c>
      <c r="F7" s="45" t="s">
        <v>76</v>
      </c>
      <c r="G7" s="45" t="s">
        <v>144</v>
      </c>
      <c r="H7" s="45" t="s">
        <v>148</v>
      </c>
      <c r="I7" s="45" t="s">
        <v>161</v>
      </c>
    </row>
    <row r="8" spans="1:11" s="35" customFormat="1" ht="21" x14ac:dyDescent="0.25">
      <c r="A8" s="36">
        <v>2</v>
      </c>
      <c r="B8" s="36"/>
      <c r="C8" s="36"/>
      <c r="D8" s="36"/>
      <c r="E8" s="38" t="s">
        <v>124</v>
      </c>
      <c r="F8" s="37" t="s">
        <v>77</v>
      </c>
      <c r="G8" s="46">
        <v>99</v>
      </c>
      <c r="H8" s="46">
        <v>99</v>
      </c>
      <c r="I8" s="46">
        <v>99</v>
      </c>
    </row>
    <row r="9" spans="1:11" s="35" customFormat="1" ht="21" x14ac:dyDescent="0.25">
      <c r="A9" s="36">
        <v>2</v>
      </c>
      <c r="B9" s="36">
        <v>4</v>
      </c>
      <c r="C9" s="36">
        <v>1</v>
      </c>
      <c r="D9" s="36"/>
      <c r="E9" s="38" t="s">
        <v>95</v>
      </c>
      <c r="F9" s="37" t="s">
        <v>78</v>
      </c>
      <c r="G9" s="46">
        <v>18.7</v>
      </c>
      <c r="H9" s="46">
        <v>20.100000000000001</v>
      </c>
      <c r="I9" s="46">
        <v>20</v>
      </c>
    </row>
    <row r="10" spans="1:11" s="35" customFormat="1" x14ac:dyDescent="0.25">
      <c r="A10" s="36">
        <v>2</v>
      </c>
      <c r="B10" s="36">
        <v>4</v>
      </c>
      <c r="C10" s="36">
        <v>1</v>
      </c>
      <c r="D10" s="36">
        <v>1</v>
      </c>
      <c r="E10" s="38" t="s">
        <v>106</v>
      </c>
      <c r="F10" s="37" t="s">
        <v>79</v>
      </c>
      <c r="G10" s="46">
        <f>'1 lentele'!N15</f>
        <v>21</v>
      </c>
      <c r="H10" s="46">
        <f>'1 lentele'!O15</f>
        <v>21</v>
      </c>
      <c r="I10" s="46">
        <f>'1 lentele'!P15</f>
        <v>21</v>
      </c>
    </row>
    <row r="11" spans="1:11" s="35" customFormat="1" ht="21" x14ac:dyDescent="0.25">
      <c r="A11" s="36">
        <v>2</v>
      </c>
      <c r="B11" s="36">
        <v>4</v>
      </c>
      <c r="C11" s="36">
        <v>1</v>
      </c>
      <c r="D11" s="36">
        <v>1</v>
      </c>
      <c r="E11" s="38" t="s">
        <v>163</v>
      </c>
      <c r="F11" s="37" t="s">
        <v>80</v>
      </c>
      <c r="G11" s="46">
        <f>'1 lentele'!N17</f>
        <v>164</v>
      </c>
      <c r="H11" s="46">
        <f>'1 lentele'!O17</f>
        <v>165</v>
      </c>
      <c r="I11" s="46">
        <f>'1 lentele'!P17</f>
        <v>165</v>
      </c>
    </row>
    <row r="12" spans="1:11" s="35" customFormat="1" x14ac:dyDescent="0.25">
      <c r="A12" s="36">
        <v>2</v>
      </c>
      <c r="B12" s="36">
        <v>4</v>
      </c>
      <c r="C12" s="36">
        <v>1</v>
      </c>
      <c r="D12" s="36">
        <v>1</v>
      </c>
      <c r="E12" s="38" t="s">
        <v>53</v>
      </c>
      <c r="F12" s="37" t="s">
        <v>81</v>
      </c>
      <c r="G12" s="46">
        <f>'1 lentele'!N19</f>
        <v>100</v>
      </c>
      <c r="H12" s="46">
        <f>'1 lentele'!O19</f>
        <v>100</v>
      </c>
      <c r="I12" s="46">
        <f>'1 lentele'!P19</f>
        <v>100</v>
      </c>
    </row>
    <row r="13" spans="1:11" s="35" customFormat="1" x14ac:dyDescent="0.25">
      <c r="A13" s="36">
        <v>2</v>
      </c>
      <c r="B13" s="36">
        <v>4</v>
      </c>
      <c r="C13" s="36">
        <v>1</v>
      </c>
      <c r="D13" s="36">
        <v>1</v>
      </c>
      <c r="E13" s="38" t="s">
        <v>105</v>
      </c>
      <c r="F13" s="37" t="s">
        <v>82</v>
      </c>
      <c r="G13" s="46">
        <f>'1 lentele'!N21</f>
        <v>2</v>
      </c>
      <c r="H13" s="46">
        <f>'1 lentele'!O21</f>
        <v>2</v>
      </c>
      <c r="I13" s="46">
        <f>'1 lentele'!P21</f>
        <v>2</v>
      </c>
    </row>
    <row r="14" spans="1:11" s="35" customFormat="1" x14ac:dyDescent="0.25">
      <c r="A14" s="36">
        <v>2</v>
      </c>
      <c r="B14" s="36">
        <v>4</v>
      </c>
      <c r="C14" s="36">
        <v>1</v>
      </c>
      <c r="D14" s="36">
        <v>1</v>
      </c>
      <c r="E14" s="38" t="s">
        <v>114</v>
      </c>
      <c r="F14" s="37" t="s">
        <v>103</v>
      </c>
      <c r="G14" s="46">
        <f>SUM('1 lentele'!N23)</f>
        <v>2</v>
      </c>
      <c r="H14" s="46">
        <f>SUM('1 lentele'!O23)</f>
        <v>2</v>
      </c>
      <c r="I14" s="46">
        <f>SUM('1 lentele'!P23)</f>
        <v>2</v>
      </c>
    </row>
    <row r="15" spans="1:11" s="35" customFormat="1" ht="21" x14ac:dyDescent="0.25">
      <c r="A15" s="36">
        <v>2</v>
      </c>
      <c r="B15" s="36">
        <v>4</v>
      </c>
      <c r="C15" s="36">
        <v>1</v>
      </c>
      <c r="D15" s="36">
        <v>1</v>
      </c>
      <c r="E15" s="38" t="s">
        <v>142</v>
      </c>
      <c r="F15" s="37" t="s">
        <v>150</v>
      </c>
      <c r="G15" s="46">
        <f>SUM('1 lentele'!N25)</f>
        <v>45</v>
      </c>
      <c r="H15" s="46">
        <f>SUM('1 lentele'!O25)</f>
        <v>55</v>
      </c>
      <c r="I15" s="46">
        <f>SUM('1 lentele'!P25)</f>
        <v>60</v>
      </c>
    </row>
    <row r="16" spans="1:11" s="35" customFormat="1" x14ac:dyDescent="0.25">
      <c r="A16" s="36">
        <v>2</v>
      </c>
      <c r="B16" s="36">
        <v>4</v>
      </c>
      <c r="C16" s="36">
        <v>1</v>
      </c>
      <c r="D16" s="36">
        <v>1</v>
      </c>
      <c r="E16" s="38" t="s">
        <v>118</v>
      </c>
      <c r="F16" s="37" t="s">
        <v>117</v>
      </c>
      <c r="G16" s="46">
        <f>SUM('1 lentele'!N27)</f>
        <v>2</v>
      </c>
      <c r="H16" s="46">
        <f>SUM('1 lentele'!O27)</f>
        <v>3</v>
      </c>
      <c r="I16" s="46">
        <f>SUM('1 lentele'!P27)</f>
        <v>3</v>
      </c>
    </row>
    <row r="17" spans="1:9" s="35" customFormat="1" ht="21" x14ac:dyDescent="0.25">
      <c r="A17" s="36">
        <v>2</v>
      </c>
      <c r="B17" s="36">
        <v>4</v>
      </c>
      <c r="C17" s="36">
        <v>1</v>
      </c>
      <c r="D17" s="36">
        <v>2</v>
      </c>
      <c r="E17" s="38" t="s">
        <v>113</v>
      </c>
      <c r="F17" s="37" t="s">
        <v>83</v>
      </c>
      <c r="G17" s="46">
        <v>100</v>
      </c>
      <c r="H17" s="46">
        <v>100</v>
      </c>
      <c r="I17" s="46">
        <v>100</v>
      </c>
    </row>
    <row r="18" spans="1:9" s="35" customFormat="1" x14ac:dyDescent="0.25">
      <c r="A18" s="36">
        <v>2</v>
      </c>
      <c r="B18" s="36">
        <v>4</v>
      </c>
      <c r="C18" s="36">
        <v>1</v>
      </c>
      <c r="D18" s="36">
        <v>2</v>
      </c>
      <c r="E18" s="38" t="s">
        <v>85</v>
      </c>
      <c r="F18" s="37" t="s">
        <v>84</v>
      </c>
      <c r="G18" s="46">
        <f>'1 lentele'!N58</f>
        <v>1</v>
      </c>
      <c r="H18" s="46">
        <f>'1 lentele'!O58</f>
        <v>1</v>
      </c>
      <c r="I18" s="46">
        <f>'1 lentele'!P58</f>
        <v>1</v>
      </c>
    </row>
    <row r="19" spans="1:9" s="35" customFormat="1" ht="21" x14ac:dyDescent="0.25">
      <c r="A19" s="36">
        <v>2</v>
      </c>
      <c r="B19" s="36">
        <v>4</v>
      </c>
      <c r="C19" s="36">
        <v>1</v>
      </c>
      <c r="D19" s="36">
        <v>2</v>
      </c>
      <c r="E19" s="38" t="s">
        <v>123</v>
      </c>
      <c r="F19" s="37" t="s">
        <v>140</v>
      </c>
      <c r="G19" s="46">
        <v>100</v>
      </c>
      <c r="H19" s="46">
        <v>100</v>
      </c>
      <c r="I19" s="46">
        <v>100</v>
      </c>
    </row>
    <row r="20" spans="1:9" s="35" customFormat="1" x14ac:dyDescent="0.25">
      <c r="A20" s="40">
        <v>2</v>
      </c>
      <c r="B20" s="41" t="s">
        <v>31</v>
      </c>
      <c r="C20" s="42">
        <v>1</v>
      </c>
      <c r="D20" s="42">
        <v>3</v>
      </c>
      <c r="E20" s="37" t="s">
        <v>109</v>
      </c>
      <c r="F20" s="37" t="s">
        <v>86</v>
      </c>
      <c r="G20" s="46">
        <f>'1 lentele'!N64</f>
        <v>2</v>
      </c>
      <c r="H20" s="46">
        <f>'1 lentele'!O64</f>
        <v>3</v>
      </c>
      <c r="I20" s="46">
        <f>'1 lentele'!P64</f>
        <v>3</v>
      </c>
    </row>
    <row r="21" spans="1:9" s="35" customFormat="1" x14ac:dyDescent="0.25">
      <c r="A21" s="40">
        <v>2</v>
      </c>
      <c r="B21" s="41" t="s">
        <v>31</v>
      </c>
      <c r="C21" s="42">
        <v>1</v>
      </c>
      <c r="D21" s="42">
        <v>3</v>
      </c>
      <c r="E21" s="44" t="s">
        <v>165</v>
      </c>
      <c r="F21" s="37" t="s">
        <v>151</v>
      </c>
      <c r="G21" s="46">
        <f>SUM('1 lentele'!N66:N67)</f>
        <v>10</v>
      </c>
      <c r="H21" s="46">
        <f>SUM('1 lentele'!O66:O67)</f>
        <v>11</v>
      </c>
      <c r="I21" s="46">
        <f>SUM('1 lentele'!P66:P67)</f>
        <v>12</v>
      </c>
    </row>
    <row r="22" spans="1:9" s="35" customFormat="1" x14ac:dyDescent="0.25">
      <c r="A22" s="40">
        <v>2</v>
      </c>
      <c r="B22" s="41" t="s">
        <v>31</v>
      </c>
      <c r="C22" s="86">
        <v>1</v>
      </c>
      <c r="D22" s="86">
        <v>4</v>
      </c>
      <c r="E22" s="44" t="s">
        <v>134</v>
      </c>
      <c r="F22" s="85" t="s">
        <v>111</v>
      </c>
      <c r="G22" s="46">
        <f>SUM('1 lentele'!N70:N71)</f>
        <v>3</v>
      </c>
      <c r="H22" s="46">
        <f>SUM('1 lentele'!O70:O71)</f>
        <v>3</v>
      </c>
      <c r="I22" s="46">
        <f>SUM('1 lentele'!P70:P71)</f>
        <v>3</v>
      </c>
    </row>
    <row r="23" spans="1:9" s="35" customFormat="1" ht="20.399999999999999" x14ac:dyDescent="0.25">
      <c r="A23" s="40">
        <v>2</v>
      </c>
      <c r="B23" s="41" t="s">
        <v>31</v>
      </c>
      <c r="C23" s="42">
        <v>1</v>
      </c>
      <c r="D23" s="42">
        <v>4</v>
      </c>
      <c r="E23" s="43" t="s">
        <v>126</v>
      </c>
      <c r="F23" s="85" t="s">
        <v>112</v>
      </c>
      <c r="G23" s="46">
        <f>'1 lentele'!N72</f>
        <v>3</v>
      </c>
      <c r="H23" s="46">
        <f>'1 lentele'!O72</f>
        <v>3</v>
      </c>
      <c r="I23" s="46">
        <f>'1 lentele'!P72</f>
        <v>3</v>
      </c>
    </row>
    <row r="24" spans="1:9" s="35" customFormat="1" x14ac:dyDescent="0.25">
      <c r="A24" s="40">
        <v>2</v>
      </c>
      <c r="B24" s="41" t="s">
        <v>31</v>
      </c>
      <c r="C24" s="42">
        <v>1</v>
      </c>
      <c r="D24" s="42">
        <v>4</v>
      </c>
      <c r="E24" s="43" t="s">
        <v>129</v>
      </c>
      <c r="F24" s="85" t="s">
        <v>152</v>
      </c>
      <c r="G24" s="46">
        <f>SUM('1 lentele'!N74:N75)</f>
        <v>2</v>
      </c>
      <c r="H24" s="46">
        <f>SUM('1 lentele'!O74:O75)</f>
        <v>2</v>
      </c>
      <c r="I24" s="46">
        <f>SUM('1 lentele'!P74:P75)</f>
        <v>2</v>
      </c>
    </row>
    <row r="25" spans="1:9" s="35" customFormat="1" x14ac:dyDescent="0.25">
      <c r="A25" s="40">
        <v>2</v>
      </c>
      <c r="B25" s="41" t="s">
        <v>31</v>
      </c>
      <c r="C25" s="42">
        <v>1</v>
      </c>
      <c r="D25" s="42">
        <v>4</v>
      </c>
      <c r="E25" s="43" t="s">
        <v>131</v>
      </c>
      <c r="F25" s="85" t="s">
        <v>153</v>
      </c>
      <c r="G25" s="46">
        <f>SUM('1 lentele'!N76:N77)</f>
        <v>2</v>
      </c>
      <c r="H25" s="46">
        <f>SUM('1 lentele'!O76:O77)</f>
        <v>2</v>
      </c>
      <c r="I25" s="46">
        <f>SUM('1 lentele'!P76:P77)</f>
        <v>2</v>
      </c>
    </row>
    <row r="26" spans="1:9" x14ac:dyDescent="0.25">
      <c r="E26" s="70" t="s">
        <v>120</v>
      </c>
    </row>
  </sheetData>
  <mergeCells count="5">
    <mergeCell ref="F1:I1"/>
    <mergeCell ref="A2:I2"/>
    <mergeCell ref="A4:I4"/>
    <mergeCell ref="A5:I5"/>
    <mergeCell ref="A6:I6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Rasa</cp:lastModifiedBy>
  <cp:lastPrinted>2022-02-11T06:54:05Z</cp:lastPrinted>
  <dcterms:created xsi:type="dcterms:W3CDTF">1996-10-14T23:33:28Z</dcterms:created>
  <dcterms:modified xsi:type="dcterms:W3CDTF">2022-02-14T11:17:47Z</dcterms:modified>
</cp:coreProperties>
</file>