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8255" windowHeight="10140" tabRatio="203" firstSheet="1" activeTab="1"/>
  </bookViews>
  <sheets>
    <sheet name="1b tesinys" sheetId="5" r:id="rId1"/>
    <sheet name="1 lentele" sheetId="4" r:id="rId2"/>
    <sheet name="2 lentele" sheetId="6" r:id="rId3"/>
  </sheets>
  <definedNames>
    <definedName name="_xlnm.Print_Area" localSheetId="1">'1 lentele'!$A$1:$P$94</definedName>
    <definedName name="_xlnm.Print_Area" localSheetId="2">'2 lentele'!$A$1:$I$33</definedName>
    <definedName name="_xlnm.Print_Titles" localSheetId="1">'1 lentele'!$8:$10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1" i="4" l="1"/>
  <c r="I91" i="4"/>
  <c r="J91" i="4"/>
  <c r="K91" i="4"/>
  <c r="L91" i="4"/>
  <c r="G91" i="4"/>
  <c r="G87" i="4"/>
  <c r="H81" i="4"/>
  <c r="I81" i="4"/>
  <c r="J81" i="4"/>
  <c r="K81" i="4"/>
  <c r="L81" i="4"/>
  <c r="G81" i="4"/>
  <c r="H33" i="6"/>
  <c r="I33" i="6"/>
  <c r="G33" i="6"/>
  <c r="H87" i="4"/>
  <c r="I87" i="4"/>
  <c r="J87" i="4"/>
  <c r="K87" i="4"/>
  <c r="L87" i="4"/>
  <c r="H90" i="4"/>
  <c r="I90" i="4"/>
  <c r="J90" i="4"/>
  <c r="K90" i="4"/>
  <c r="L90" i="4"/>
  <c r="G90" i="4"/>
  <c r="H20" i="4"/>
  <c r="I20" i="4"/>
  <c r="J20" i="4"/>
  <c r="K20" i="4"/>
  <c r="L20" i="4"/>
  <c r="G20" i="4"/>
  <c r="H32" i="6" l="1"/>
  <c r="I32" i="6"/>
  <c r="G32" i="6"/>
  <c r="L78" i="4"/>
  <c r="K78" i="4"/>
  <c r="J78" i="4"/>
  <c r="I78" i="4"/>
  <c r="H78" i="4"/>
  <c r="G78" i="4"/>
  <c r="H17" i="4" l="1"/>
  <c r="I17" i="4"/>
  <c r="J17" i="4"/>
  <c r="K17" i="4"/>
  <c r="L17" i="4"/>
  <c r="H88" i="4"/>
  <c r="I88" i="4"/>
  <c r="C16" i="5" s="1"/>
  <c r="J88" i="4"/>
  <c r="K88" i="4"/>
  <c r="D16" i="5" s="1"/>
  <c r="L88" i="4"/>
  <c r="G88" i="4"/>
  <c r="B16" i="5" s="1"/>
  <c r="G17" i="4"/>
  <c r="K41" i="4"/>
  <c r="I41" i="4"/>
  <c r="C23" i="5"/>
  <c r="C21" i="5" s="1"/>
  <c r="D23" i="5"/>
  <c r="D21" i="5" s="1"/>
  <c r="B23" i="5"/>
  <c r="B21" i="5" s="1"/>
  <c r="H41" i="4"/>
  <c r="G41" i="4"/>
  <c r="C13" i="5"/>
  <c r="D13" i="5"/>
  <c r="B13" i="5"/>
  <c r="I31" i="6"/>
  <c r="H31" i="6"/>
  <c r="G31" i="6"/>
  <c r="C18" i="5"/>
  <c r="D18" i="5"/>
  <c r="H89" i="4"/>
  <c r="I89" i="4"/>
  <c r="C19" i="5" s="1"/>
  <c r="J89" i="4"/>
  <c r="K89" i="4"/>
  <c r="D19" i="5" s="1"/>
  <c r="L89" i="4"/>
  <c r="L76" i="4"/>
  <c r="K76" i="4"/>
  <c r="J76" i="4"/>
  <c r="I76" i="4"/>
  <c r="H76" i="4"/>
  <c r="G76" i="4"/>
  <c r="H33" i="4"/>
  <c r="I33" i="4"/>
  <c r="J33" i="4"/>
  <c r="K33" i="4"/>
  <c r="L33" i="4"/>
  <c r="G33" i="4"/>
  <c r="H61" i="4"/>
  <c r="I61" i="4"/>
  <c r="J61" i="4"/>
  <c r="K61" i="4"/>
  <c r="L61" i="4"/>
  <c r="G61" i="4"/>
  <c r="B18" i="5"/>
  <c r="G89" i="4"/>
  <c r="B19" i="5" s="1"/>
  <c r="J41" i="4"/>
  <c r="L41" i="4"/>
  <c r="H18" i="6"/>
  <c r="H29" i="6"/>
  <c r="I29" i="6"/>
  <c r="G29" i="6"/>
  <c r="L72" i="4"/>
  <c r="K72" i="4"/>
  <c r="J72" i="4"/>
  <c r="I72" i="4"/>
  <c r="H72" i="4"/>
  <c r="G72" i="4"/>
  <c r="I30" i="6"/>
  <c r="H30" i="6"/>
  <c r="G30" i="6"/>
  <c r="L74" i="4"/>
  <c r="K74" i="4"/>
  <c r="J74" i="4"/>
  <c r="I74" i="4"/>
  <c r="H74" i="4"/>
  <c r="G74" i="4"/>
  <c r="I28" i="6"/>
  <c r="H28" i="6"/>
  <c r="G28" i="6"/>
  <c r="L70" i="4"/>
  <c r="K70" i="4"/>
  <c r="J70" i="4"/>
  <c r="I70" i="4"/>
  <c r="H70" i="4"/>
  <c r="G70" i="4"/>
  <c r="G8" i="6"/>
  <c r="H8" i="6"/>
  <c r="I8" i="6"/>
  <c r="G9" i="6"/>
  <c r="H9" i="6"/>
  <c r="I9" i="6"/>
  <c r="G10" i="6"/>
  <c r="H10" i="6"/>
  <c r="I10" i="6"/>
  <c r="G11" i="6"/>
  <c r="H11" i="6"/>
  <c r="I11" i="6"/>
  <c r="G12" i="6"/>
  <c r="H12" i="6"/>
  <c r="I12" i="6"/>
  <c r="G13" i="6"/>
  <c r="H13" i="6"/>
  <c r="I13" i="6"/>
  <c r="G14" i="6"/>
  <c r="H14" i="6"/>
  <c r="I14" i="6"/>
  <c r="G16" i="6"/>
  <c r="H16" i="6"/>
  <c r="I16" i="6"/>
  <c r="G17" i="6"/>
  <c r="H17" i="6"/>
  <c r="I17" i="6"/>
  <c r="G18" i="6"/>
  <c r="I18" i="6"/>
  <c r="G19" i="6"/>
  <c r="H19" i="6"/>
  <c r="I19" i="6"/>
  <c r="G20" i="6"/>
  <c r="H20" i="6"/>
  <c r="I20" i="6"/>
  <c r="G21" i="6"/>
  <c r="H21" i="6"/>
  <c r="I21" i="6"/>
  <c r="G22" i="6"/>
  <c r="H22" i="6"/>
  <c r="I22" i="6"/>
  <c r="G23" i="6"/>
  <c r="H23" i="6"/>
  <c r="I23" i="6"/>
  <c r="G24" i="6"/>
  <c r="H24" i="6"/>
  <c r="I24" i="6"/>
  <c r="G25" i="6"/>
  <c r="H25" i="6"/>
  <c r="I25" i="6"/>
  <c r="G26" i="6"/>
  <c r="H26" i="6"/>
  <c r="I26" i="6"/>
  <c r="G27" i="6"/>
  <c r="H27" i="6"/>
  <c r="I27" i="6"/>
  <c r="G22" i="4"/>
  <c r="H22" i="4"/>
  <c r="I22" i="4"/>
  <c r="J22" i="4"/>
  <c r="K22" i="4"/>
  <c r="L22" i="4"/>
  <c r="G24" i="4"/>
  <c r="H24" i="4"/>
  <c r="I24" i="4"/>
  <c r="J24" i="4"/>
  <c r="K24" i="4"/>
  <c r="L24" i="4"/>
  <c r="G26" i="4"/>
  <c r="H26" i="4"/>
  <c r="I26" i="4"/>
  <c r="J26" i="4"/>
  <c r="K26" i="4"/>
  <c r="L26" i="4"/>
  <c r="G28" i="4"/>
  <c r="H28" i="4"/>
  <c r="I28" i="4"/>
  <c r="J28" i="4"/>
  <c r="K28" i="4"/>
  <c r="L28" i="4"/>
  <c r="G30" i="4"/>
  <c r="H30" i="4"/>
  <c r="I30" i="4"/>
  <c r="J30" i="4"/>
  <c r="K30" i="4"/>
  <c r="L30" i="4"/>
  <c r="G15" i="6"/>
  <c r="H15" i="6"/>
  <c r="I15" i="6"/>
  <c r="G43" i="4"/>
  <c r="H43" i="4"/>
  <c r="I43" i="4"/>
  <c r="J43" i="4"/>
  <c r="K43" i="4"/>
  <c r="L43" i="4"/>
  <c r="G45" i="4"/>
  <c r="H45" i="4"/>
  <c r="I45" i="4"/>
  <c r="J45" i="4"/>
  <c r="K45" i="4"/>
  <c r="L45" i="4"/>
  <c r="G47" i="4"/>
  <c r="H47" i="4"/>
  <c r="I47" i="4"/>
  <c r="J47" i="4"/>
  <c r="K47" i="4"/>
  <c r="L47" i="4"/>
  <c r="G51" i="4"/>
  <c r="H51" i="4"/>
  <c r="I51" i="4"/>
  <c r="J51" i="4"/>
  <c r="K51" i="4"/>
  <c r="L51" i="4"/>
  <c r="G53" i="4"/>
  <c r="H53" i="4"/>
  <c r="I53" i="4"/>
  <c r="J53" i="4"/>
  <c r="K53" i="4"/>
  <c r="L53" i="4"/>
  <c r="G55" i="4"/>
  <c r="H55" i="4"/>
  <c r="I55" i="4"/>
  <c r="J55" i="4"/>
  <c r="K55" i="4"/>
  <c r="L55" i="4"/>
  <c r="G59" i="4"/>
  <c r="G82" i="4" s="1"/>
  <c r="H59" i="4"/>
  <c r="I59" i="4"/>
  <c r="J59" i="4"/>
  <c r="K59" i="4"/>
  <c r="L59" i="4"/>
  <c r="G64" i="4"/>
  <c r="H64" i="4"/>
  <c r="I64" i="4"/>
  <c r="J64" i="4"/>
  <c r="K64" i="4"/>
  <c r="L64" i="4"/>
  <c r="G66" i="4"/>
  <c r="H66" i="4"/>
  <c r="I66" i="4"/>
  <c r="J66" i="4"/>
  <c r="K66" i="4"/>
  <c r="L66" i="4"/>
  <c r="G68" i="4"/>
  <c r="H68" i="4"/>
  <c r="I68" i="4"/>
  <c r="J68" i="4"/>
  <c r="K68" i="4"/>
  <c r="L68" i="4"/>
  <c r="L82" i="4" l="1"/>
  <c r="K82" i="4"/>
  <c r="J82" i="4"/>
  <c r="I82" i="4"/>
  <c r="H82" i="4"/>
  <c r="L34" i="4"/>
  <c r="G34" i="4"/>
  <c r="K34" i="4"/>
  <c r="J34" i="4"/>
  <c r="I34" i="4"/>
  <c r="H34" i="4"/>
  <c r="H48" i="4"/>
  <c r="J48" i="4"/>
  <c r="I48" i="4"/>
  <c r="G48" i="4"/>
  <c r="K48" i="4"/>
  <c r="L48" i="4"/>
  <c r="K56" i="4"/>
  <c r="G56" i="4"/>
  <c r="L92" i="4"/>
  <c r="D10" i="5" s="1"/>
  <c r="I56" i="4"/>
  <c r="K92" i="4"/>
  <c r="D9" i="5" s="1"/>
  <c r="J92" i="4"/>
  <c r="C10" i="5" s="1"/>
  <c r="J56" i="4"/>
  <c r="L56" i="4"/>
  <c r="H92" i="4"/>
  <c r="B10" i="5" s="1"/>
  <c r="B14" i="5"/>
  <c r="B12" i="5" s="1"/>
  <c r="B11" i="5" s="1"/>
  <c r="D14" i="5"/>
  <c r="D12" i="5" s="1"/>
  <c r="D11" i="5" s="1"/>
  <c r="C14" i="5"/>
  <c r="C12" i="5" s="1"/>
  <c r="C11" i="5" s="1"/>
  <c r="I92" i="4"/>
  <c r="C9" i="5" s="1"/>
  <c r="H56" i="4"/>
  <c r="G92" i="4"/>
  <c r="B9" i="5" s="1"/>
  <c r="J83" i="4" l="1"/>
  <c r="J84" i="4" s="1"/>
  <c r="G83" i="4"/>
  <c r="G84" i="4" s="1"/>
  <c r="H83" i="4"/>
  <c r="H84" i="4" s="1"/>
  <c r="L83" i="4"/>
  <c r="L84" i="4" s="1"/>
  <c r="I83" i="4"/>
  <c r="I84" i="4" s="1"/>
  <c r="K83" i="4"/>
  <c r="K84" i="4" s="1"/>
</calcChain>
</file>

<file path=xl/sharedStrings.xml><?xml version="1.0" encoding="utf-8"?>
<sst xmlns="http://schemas.openxmlformats.org/spreadsheetml/2006/main" count="399" uniqueCount="181">
  <si>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</si>
  <si>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</si>
  <si>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</si>
  <si>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</si>
  <si>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</si>
  <si>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</si>
  <si>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Uždavinio vertinimo kriterijaus</t>
  </si>
  <si>
    <t>Iš viso</t>
  </si>
  <si>
    <t>planas</t>
  </si>
  <si>
    <t>Iš jų darbo užmokesčiui</t>
  </si>
  <si>
    <t>iš viso:</t>
  </si>
  <si>
    <t>Iš viso uždaviniui:</t>
  </si>
  <si>
    <t>Iš viso tikslui:</t>
  </si>
  <si>
    <t>Iš viso programai:</t>
  </si>
  <si>
    <t>1</t>
  </si>
  <si>
    <t>2</t>
  </si>
  <si>
    <t>3</t>
  </si>
  <si>
    <t>4</t>
  </si>
  <si>
    <t>5</t>
  </si>
  <si>
    <t>6</t>
  </si>
  <si>
    <t>7</t>
  </si>
  <si>
    <t>8</t>
  </si>
  <si>
    <t>9</t>
  </si>
  <si>
    <t>Pavadinimas</t>
  </si>
  <si>
    <t>-</t>
  </si>
  <si>
    <t>1 lentelė</t>
  </si>
  <si>
    <t>Finansavimo šaltiniai</t>
  </si>
  <si>
    <t>Visuomenės sveikatos biuro veiklos užtikrinimas</t>
  </si>
  <si>
    <t>Kryptingai įgyvendinti valstybės socialinę ir sveikatos politiką, mažinti socialinę atskirtį rajone</t>
  </si>
  <si>
    <t>Sveikatos priežiūros rėmimas įgyvendinant Visuomenės sveikatos rėmimo specialiąją programą</t>
  </si>
  <si>
    <t>Vienkartinės materialinės paramos teikimas (vienkartinės pašalpos)</t>
  </si>
  <si>
    <t xml:space="preserve">Būsto pritaikymas žmonėms su negalia </t>
  </si>
  <si>
    <t>Socialinės reabilitacijos neįgaliesiems benduromenėje projektų finansavimas ir įgyvendinimas</t>
  </si>
  <si>
    <t>Darbo politikos formavimas ir įgyvendinimas</t>
  </si>
  <si>
    <t>2 Programa. Socialinės paramos ir sveikatos apsaugos paslaugų kokybės ir prieinamumo gerinimo programa</t>
  </si>
  <si>
    <t>SOCIALINĖS PARAMOS IR SVEIKATOS APSAUGOS PASLAUGŲ KOKYBĖS IR PRIEINAMUMO GERINIMO PROGRAMOS NR. 2</t>
  </si>
  <si>
    <t>(savivaldybės, padalinio, įstaigos pavadinimas)</t>
  </si>
  <si>
    <t>Užtikrinti tinkamą sveikatos priežiūrą rajono gyventojams</t>
  </si>
  <si>
    <t>SB</t>
  </si>
  <si>
    <t>Socialinių pašalpų gavėjų skaičius</t>
  </si>
  <si>
    <t>SB(D)</t>
  </si>
  <si>
    <t>tūkst. Eur</t>
  </si>
  <si>
    <t xml:space="preserve">Mokinių visuomenės sveikatos priežiūra </t>
  </si>
  <si>
    <t xml:space="preserve">Visuomenės sveikatos stiprinimas ir stebėsena </t>
  </si>
  <si>
    <t>Keleivių ir socialiai išskirtinų gyventojų grupių pavėžėjimo ir kelių transporto vežėjų važiavimo išlaidų kompensavimas</t>
  </si>
  <si>
    <t>Socialinių paslaugų teikimas rizikos šeimoms</t>
  </si>
  <si>
    <t>Užtikrinti socialinę globą asmenims su sunkia negalia, vykdyti neįgaliųjų socialinę integraciją</t>
  </si>
  <si>
    <t>Socialinės globos paslaugų teikimas asmenims su sunkia negalia ir administravimas</t>
  </si>
  <si>
    <t>Užtikrinti Lietuvos Respublikos teisės aktais numatytų išmokų, kompensacijų mokėjimą ir administravimą</t>
  </si>
  <si>
    <t>Nestacionarių dienos socialinės priežiūros paslaugų teikimas</t>
  </si>
  <si>
    <t>IGNALINOS RAJONO SAVIVALDYBĖS</t>
  </si>
  <si>
    <t>Socialinių paslaugų teikimas ir socialinės paskirties įstaigų veiklos užtikrinimas</t>
  </si>
  <si>
    <t>Savivaldybės biudžeto lėšos</t>
  </si>
  <si>
    <t>Biudžetinių įstaigų pajamos</t>
  </si>
  <si>
    <t>Valstybinėms (perduotoms savivaldybėms) funkcijoms vykdyti</t>
  </si>
  <si>
    <t xml:space="preserve"> lėšų poreikis (asignavimai) ir numatomi finansavimo šaltiniai</t>
  </si>
  <si>
    <t>(tūkst. Eur)</t>
  </si>
  <si>
    <t>Ekonominės klasifikacijos grupės</t>
  </si>
  <si>
    <t xml:space="preserve">1. Iš viso asignavimų </t>
  </si>
  <si>
    <t>2.   Finansavimo šaltiniai:</t>
  </si>
  <si>
    <t>2.1. Savivaldybės biudžetas:</t>
  </si>
  <si>
    <t>2.1.1. Savivaldybės biudžeto asignavimai savarankiškosioms funkcijoms vykdyti</t>
  </si>
  <si>
    <t xml:space="preserve">2.1.2. Valstybės biudžeto dotacija </t>
  </si>
  <si>
    <t>iš jos:</t>
  </si>
  <si>
    <t xml:space="preserve">    2.1.2.1. valstybinėms (perduotoms savivaldybėms) funkcijoms vykdyti</t>
  </si>
  <si>
    <t xml:space="preserve">    2.1.2.2. mokinio krepšeliui finansuoti</t>
  </si>
  <si>
    <t>2.1.3. Biudžetinių įstaigų pajamos</t>
  </si>
  <si>
    <t>2.1.4. Skolintos lėšos</t>
  </si>
  <si>
    <t>SOCIALINĖS PARAMOS IR SVEIKATOS APSAUGOS PASLAUGŲ KOKYBĖS IR PRIEINAMUMO GERINIMO PROGRAMOS</t>
  </si>
  <si>
    <t>2 lentelė</t>
  </si>
  <si>
    <t>SOCIALINĖS PARAMOS IR SVEIKATOS APSAUGOS PASLAUGŲ KOKYBĖS IR PRIEINAMUMO GERINIMO PROGRAMOS VERTINIMO KRITERIJŲ SUVESTINĖ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</si>
  <si>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</si>
  <si>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</si>
  <si>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</si>
  <si>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</si>
  <si>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</si>
  <si>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E-1-2</t>
  </si>
  <si>
    <t>R-2-1-1</t>
  </si>
  <si>
    <t>Savivaldybės finansuojamų sveikatos priežiūros įstaigų paslaugų gavėjų skaičius</t>
  </si>
  <si>
    <t>R-2-1-2</t>
  </si>
  <si>
    <t>P-2-1-1-5</t>
  </si>
  <si>
    <t>P-2-1-1-6</t>
  </si>
  <si>
    <t>Laidojimo pašalpų gavėjų skaičius</t>
  </si>
  <si>
    <t>P-2-1-1-7</t>
  </si>
  <si>
    <t>P-2-1-1-8</t>
  </si>
  <si>
    <t>Vienkartinių pašalpų gavėjų skaičius</t>
  </si>
  <si>
    <t>P-2-1-2-1</t>
  </si>
  <si>
    <t>P-2-1-2-2</t>
  </si>
  <si>
    <t>P-2-1-2-3</t>
  </si>
  <si>
    <t>Asmenų su sunkia negalia, gavusių socialinės globos paslaugas, skaičius</t>
  </si>
  <si>
    <t>P-2-1-3-1</t>
  </si>
  <si>
    <t>P-2-1-3-2</t>
  </si>
  <si>
    <t>P-2-1-3-3</t>
  </si>
  <si>
    <t>Žmonėms su negalia pritaikytų būstų skaičius</t>
  </si>
  <si>
    <t>Remiamų socialinės reabilitacijos neįgaliesiems projektų skaičius</t>
  </si>
  <si>
    <t>Mokinių, dalyvavusių sveikatinimo veikloje, skaičius</t>
  </si>
  <si>
    <t>P-2-1-4-1</t>
  </si>
  <si>
    <t>P-2-1-4-2</t>
  </si>
  <si>
    <t>P-2-1-4-3</t>
  </si>
  <si>
    <t>Kompensacijų už būsto šildymą, kietą kurą, karštą ir šaltą vandenį gavėjų skaičius</t>
  </si>
  <si>
    <t>Kompensacijų kreditui, paimtam daugiabučių namų modernizavimui (paskolos ir palūkanų), gavėjų skaičius</t>
  </si>
  <si>
    <t>Socialinių paslaugų gavėjų skaičius</t>
  </si>
  <si>
    <t>Nestacionarių dienos socialinės priežiūros paslaugų gavėjų skaičius</t>
  </si>
  <si>
    <t>1.8</t>
  </si>
  <si>
    <t>1.1</t>
  </si>
  <si>
    <t>3, 5</t>
  </si>
  <si>
    <t>Visuomenės sveikatos biuro teikiamų paslaugų gavėjų skaičius (tūkst.)</t>
  </si>
  <si>
    <t xml:space="preserve">    2.1.2.3. kita tikslinė dotacija</t>
  </si>
  <si>
    <t>1 Strateginis tikslas. Gerinti švietimo, socialinių ir sveikatos priežiūros paslaugų kokybę ir prieinamumą</t>
  </si>
  <si>
    <t xml:space="preserve">Socialinių pašalpų skyrimas, mokėjimas ir administravimas  </t>
  </si>
  <si>
    <t>Kompensacijų už būsto šildymą, kietą kurą, šaltą vandenį skyrimas, mokėjimas ir administravimas</t>
  </si>
  <si>
    <t>Laidojimo pašalpų skyrimas, mokėjimas ir administravimas</t>
  </si>
  <si>
    <t>Socialinės paramos mokiniams administravimas</t>
  </si>
  <si>
    <r>
      <t>2.2. Kiti šaltiniai:</t>
    </r>
    <r>
      <rPr>
        <sz val="10"/>
        <rFont val="Times New Roman"/>
        <family val="1"/>
        <charset val="186"/>
      </rPr>
      <t xml:space="preserve"> </t>
    </r>
  </si>
  <si>
    <t>Socialinėms paslaugoms ir socialinei paramai skiriamų lėšų suma, tenkanti vienam Ignalinos rajono gyventojui (Eur)</t>
  </si>
  <si>
    <t>TIKSLŲ, UŽDAVINIŲ, PRIEMONIŲ MAKSIMALIŲ ASIGNAVIMŲ IR PRODUKTO VERTINIMO KRITERIJŲ SUVESTINĖ</t>
  </si>
  <si>
    <t>Sveikatinimo renginiuose dalyvavusių asmenų skaičius 1000 gyventojų (vienetais)</t>
  </si>
  <si>
    <t>Kompensacijų kreditams (paskolos ir palūkanų), paimtiems daugiabučių namų modernizavimui, dengti skyrimas, mokėjimas ir administravimas</t>
  </si>
  <si>
    <t>1.8, 3-5</t>
  </si>
  <si>
    <t>SB (KD)</t>
  </si>
  <si>
    <t>SB (BĮP)</t>
  </si>
  <si>
    <t>SB (D)</t>
  </si>
  <si>
    <t>Kita tikslinė dotacija</t>
  </si>
  <si>
    <t>Užkrečiamųjų ligų profilaktikos ir kontrolės priemonių vykdymas</t>
  </si>
  <si>
    <t>Įgyvendintų priemonių skaičius</t>
  </si>
  <si>
    <t>P-2-1-4-4</t>
  </si>
  <si>
    <t>Gaunančių nemokamą maitinimą (aprūpintų mokinio reikmenimis) mokinių skaičius</t>
  </si>
  <si>
    <t>Kompensuotų važiavimų skaičius (tūkst.)</t>
  </si>
  <si>
    <t>Sveikatos projektų įgyvendinant Visuomenės sveikatos rėmimo specialiąją programą skaičius</t>
  </si>
  <si>
    <t>P-2-1-4-6</t>
  </si>
  <si>
    <t>Organizuoti ir teikti kompleksines ir socialines paslaugas, tvarkyti ir modernizuoti socialinių įstaigų infrastruktūrą</t>
  </si>
  <si>
    <t>Kompleksinių paslaugų teikimas Ignalinos rajono šeimoms</t>
  </si>
  <si>
    <t>Asmenų, gavusių paslaugas, skaičius</t>
  </si>
  <si>
    <t>P-2-1-2-4</t>
  </si>
  <si>
    <t>P-2-1-4-5</t>
  </si>
  <si>
    <t>Teikiamos paslaugos gavėjų skaičius</t>
  </si>
  <si>
    <t>Parengta ataskaita</t>
  </si>
  <si>
    <t>Širdies ir kraujagyslių ligų ir cukrinio diabeto rizikos grupių asmenų sveikatos stiprinimas</t>
  </si>
  <si>
    <t>Ignalinos rajono savivaldybės sveikatos rodiklių rinkimas ir analizė</t>
  </si>
  <si>
    <t>Vaikų ir jaunimo visuomenės sveikatos priežiūra</t>
  </si>
  <si>
    <t>P-2-1-4-7</t>
  </si>
  <si>
    <t>P-2-1-4-8</t>
  </si>
  <si>
    <t>Užimtumo didinimo programoje dalyvavusių asmenų skaičius</t>
  </si>
  <si>
    <t>SB (ES)</t>
  </si>
  <si>
    <t>Europos Sąjungos lėšos</t>
  </si>
  <si>
    <t>P-2-1-1-1</t>
  </si>
  <si>
    <t>P-2-1-1-2</t>
  </si>
  <si>
    <t>P-2-1-1-3</t>
  </si>
  <si>
    <t>P-2-1-1-4</t>
  </si>
  <si>
    <t>Savižudybių prevencijos prioritetų nustatymas ir priemonių vykdymas</t>
  </si>
  <si>
    <t>Įgyvendintų prevencijos priemonių skaičius</t>
  </si>
  <si>
    <t>P-2-1-4-9</t>
  </si>
  <si>
    <t>1.1, 1.8</t>
  </si>
  <si>
    <t>Šeimų, gavusių socialines paslaugas, skaičius</t>
  </si>
  <si>
    <t>Patenkintų prašymų dėl socialinių paslaugų dalis nuo bendro pateiktų prašymų skaičiaus (proc.)</t>
  </si>
  <si>
    <t xml:space="preserve">Socialinės paramos ir sveikatos apsaugos paslaugų kokybės ir prieinamumo gerinimo programos suvestinės 
priedas                                                                  </t>
  </si>
  <si>
    <t xml:space="preserve">SB </t>
  </si>
  <si>
    <t>2023 m. projektas</t>
  </si>
  <si>
    <t>2023 m.</t>
  </si>
  <si>
    <t>2023 m. planas</t>
  </si>
  <si>
    <t>10</t>
  </si>
  <si>
    <t>12</t>
  </si>
  <si>
    <t>Klientų gavusių mokamas reabilitacijos ir sveikatinimo paslaugas skaičius</t>
  </si>
  <si>
    <t>Amenų, gavusių reabilitacijos ir sveikatinimo paslaugas, skaičius</t>
  </si>
  <si>
    <t>Sveikatinimo paslaugų vystymas Ignalinos rajono ligoninėje</t>
  </si>
  <si>
    <t>2024 m. projektas</t>
  </si>
  <si>
    <t>2024 m.</t>
  </si>
  <si>
    <t>2024 m. planas</t>
  </si>
  <si>
    <t>1.1. iš jų darbo užmokesčiui</t>
  </si>
  <si>
    <t>11</t>
  </si>
  <si>
    <t>Įgyvendintų projektų skaičius</t>
  </si>
  <si>
    <t>Sveikos gyvensenos ir sveikatos stiprinimo projektų įgyvendinimas</t>
  </si>
  <si>
    <t>P-2-1-4-10</t>
  </si>
  <si>
    <t>P-2-1-4-11</t>
  </si>
  <si>
    <t>2025 m. projektas</t>
  </si>
  <si>
    <t>2025 m.</t>
  </si>
  <si>
    <t>2025 m. planas</t>
  </si>
  <si>
    <t>2.2.1. Valstybės biudžeto lėšos</t>
  </si>
  <si>
    <t>2.2.2. ES lėšos</t>
  </si>
  <si>
    <t>2.2.3. Kelių priežiūros ir plėtros programos lėšos</t>
  </si>
  <si>
    <t>2.2.4. Kitos lėšos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</si>
</sst>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Arial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b/>
      <sz val="8"/>
      <name val="Times New Roman"/>
      <family val="1"/>
    </font>
    <font>
      <sz val="8"/>
      <name val="Times New Roman Baltic"/>
      <family val="1"/>
      <charset val="186"/>
    </font>
    <font>
      <b/>
      <sz val="9"/>
      <name val="Times New Roman"/>
      <family val="1"/>
      <charset val="186"/>
    </font>
    <font>
      <i/>
      <sz val="8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8"/>
      <name val="Arial"/>
      <family val="2"/>
      <charset val="186"/>
    </font>
    <font>
      <sz val="8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/>
    </xf>
    <xf numFmtId="164" fontId="6" fillId="3" borderId="1" xfId="2" applyNumberFormat="1" applyFont="1" applyFill="1" applyBorder="1" applyAlignment="1">
      <alignment horizontal="center" vertical="center" wrapText="1"/>
    </xf>
    <xf numFmtId="164" fontId="6" fillId="0" borderId="0" xfId="2" applyNumberFormat="1" applyFont="1" applyAlignment="1">
      <alignment horizontal="center" vertical="center" wrapText="1"/>
    </xf>
    <xf numFmtId="164" fontId="3" fillId="0" borderId="0" xfId="2" applyNumberFormat="1" applyFont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4" fontId="3" fillId="11" borderId="1" xfId="0" applyNumberFormat="1" applyFont="1" applyFill="1" applyBorder="1" applyAlignment="1">
      <alignment horizontal="center" vertical="center"/>
    </xf>
    <xf numFmtId="0" fontId="9" fillId="0" borderId="0" xfId="0" applyFont="1"/>
    <xf numFmtId="164" fontId="9" fillId="0" borderId="0" xfId="0" applyNumberFormat="1" applyFont="1"/>
    <xf numFmtId="0" fontId="12" fillId="0" borderId="0" xfId="0" applyFont="1"/>
    <xf numFmtId="0" fontId="3" fillId="0" borderId="0" xfId="0" applyFont="1" applyAlignment="1">
      <alignment horizontal="center"/>
    </xf>
    <xf numFmtId="0" fontId="9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/>
    <xf numFmtId="0" fontId="2" fillId="12" borderId="1" xfId="0" applyFont="1" applyFill="1" applyBorder="1" applyAlignment="1">
      <alignment vertical="center"/>
    </xf>
    <xf numFmtId="0" fontId="2" fillId="12" borderId="1" xfId="0" applyFont="1" applyFill="1" applyBorder="1" applyAlignment="1">
      <alignment vertical="center" wrapText="1"/>
    </xf>
    <xf numFmtId="0" fontId="2" fillId="12" borderId="1" xfId="0" applyFont="1" applyFill="1" applyBorder="1" applyAlignment="1">
      <alignment horizontal="left" vertical="center" wrapText="1"/>
    </xf>
    <xf numFmtId="164" fontId="15" fillId="4" borderId="1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1" fontId="2" fillId="12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textRotation="90"/>
    </xf>
    <xf numFmtId="49" fontId="3" fillId="6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0" fontId="5" fillId="8" borderId="1" xfId="2" applyFont="1" applyFill="1" applyBorder="1" applyAlignment="1">
      <alignment horizontal="center" vertical="center"/>
    </xf>
    <xf numFmtId="164" fontId="3" fillId="7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164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15" fillId="4" borderId="1" xfId="0" applyFont="1" applyFill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15" fillId="4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1" fontId="2" fillId="0" borderId="1" xfId="0" applyNumberFormat="1" applyFont="1" applyBorder="1" applyAlignment="1">
      <alignment vertical="center" wrapText="1"/>
    </xf>
    <xf numFmtId="164" fontId="19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5" fillId="2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9" fontId="2" fillId="12" borderId="1" xfId="1" applyNumberFormat="1" applyFont="1" applyFill="1" applyBorder="1" applyAlignment="1">
      <alignment horizontal="center" vertical="center"/>
    </xf>
    <xf numFmtId="1" fontId="2" fillId="12" borderId="2" xfId="0" applyNumberFormat="1" applyFont="1" applyFill="1" applyBorder="1" applyAlignment="1">
      <alignment horizontal="center" vertical="center"/>
    </xf>
    <xf numFmtId="1" fontId="2" fillId="12" borderId="3" xfId="0" applyNumberFormat="1" applyFont="1" applyFill="1" applyBorder="1" applyAlignment="1">
      <alignment horizontal="center" vertical="center"/>
    </xf>
    <xf numFmtId="1" fontId="2" fillId="12" borderId="4" xfId="0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1" fontId="2" fillId="2" borderId="4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49" fontId="2" fillId="12" borderId="1" xfId="1" applyNumberFormat="1" applyFont="1" applyFill="1" applyBorder="1" applyAlignment="1">
      <alignment horizontal="center" vertical="center" wrapText="1"/>
    </xf>
    <xf numFmtId="49" fontId="3" fillId="5" borderId="5" xfId="0" applyNumberFormat="1" applyFont="1" applyFill="1" applyBorder="1" applyAlignment="1">
      <alignment horizontal="center" vertical="center"/>
    </xf>
    <xf numFmtId="49" fontId="3" fillId="5" borderId="6" xfId="0" applyNumberFormat="1" applyFont="1" applyFill="1" applyBorder="1" applyAlignment="1">
      <alignment horizontal="center" vertical="center"/>
    </xf>
    <xf numFmtId="49" fontId="3" fillId="5" borderId="7" xfId="0" applyNumberFormat="1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left" vertical="center" wrapText="1"/>
    </xf>
    <xf numFmtId="0" fontId="4" fillId="5" borderId="7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7" fillId="0" borderId="0" xfId="2" applyFont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49" fontId="3" fillId="9" borderId="1" xfId="0" applyNumberFormat="1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2" fontId="2" fillId="0" borderId="2" xfId="0" applyNumberFormat="1" applyFont="1" applyBorder="1" applyAlignment="1">
      <alignment horizontal="center" vertical="center" textRotation="90" wrapText="1"/>
    </xf>
    <xf numFmtId="2" fontId="2" fillId="0" borderId="4" xfId="0" applyNumberFormat="1" applyFont="1" applyBorder="1" applyAlignment="1">
      <alignment horizontal="center" vertical="center" textRotation="90" wrapText="1"/>
    </xf>
    <xf numFmtId="0" fontId="5" fillId="8" borderId="5" xfId="2" applyFont="1" applyFill="1" applyBorder="1" applyAlignment="1">
      <alignment horizontal="left" vertical="center"/>
    </xf>
    <xf numFmtId="0" fontId="5" fillId="8" borderId="6" xfId="2" applyFont="1" applyFill="1" applyBorder="1" applyAlignment="1">
      <alignment horizontal="left" vertical="center"/>
    </xf>
    <xf numFmtId="0" fontId="5" fillId="8" borderId="7" xfId="2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6" borderId="1" xfId="2" applyFont="1" applyFill="1" applyBorder="1" applyAlignment="1">
      <alignment horizontal="center" vertical="center" textRotation="90" wrapText="1"/>
    </xf>
    <xf numFmtId="0" fontId="5" fillId="8" borderId="1" xfId="2" applyFont="1" applyFill="1" applyBorder="1" applyAlignment="1">
      <alignment horizontal="left" vertical="center"/>
    </xf>
    <xf numFmtId="0" fontId="5" fillId="8" borderId="1" xfId="2" applyFont="1" applyFill="1" applyBorder="1" applyAlignment="1">
      <alignment horizontal="left" vertical="center" wrapText="1"/>
    </xf>
    <xf numFmtId="49" fontId="3" fillId="6" borderId="5" xfId="0" applyNumberFormat="1" applyFont="1" applyFill="1" applyBorder="1" applyAlignment="1">
      <alignment horizontal="center" vertical="center"/>
    </xf>
    <xf numFmtId="49" fontId="3" fillId="6" borderId="6" xfId="0" applyNumberFormat="1" applyFont="1" applyFill="1" applyBorder="1" applyAlignment="1">
      <alignment horizontal="center" vertical="center"/>
    </xf>
    <xf numFmtId="49" fontId="3" fillId="6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9" fontId="3" fillId="6" borderId="2" xfId="0" applyNumberFormat="1" applyFont="1" applyFill="1" applyBorder="1" applyAlignment="1">
      <alignment horizontal="center" vertical="center"/>
    </xf>
    <xf numFmtId="49" fontId="3" fillId="6" borderId="3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/>
    </xf>
    <xf numFmtId="49" fontId="3" fillId="5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49" fontId="2" fillId="12" borderId="2" xfId="1" applyNumberFormat="1" applyFont="1" applyFill="1" applyBorder="1" applyAlignment="1">
      <alignment horizontal="center" vertical="center" wrapText="1"/>
    </xf>
    <xf numFmtId="49" fontId="2" fillId="12" borderId="3" xfId="1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164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</cellXfs>
  <cellStyles count="3">
    <cellStyle name="Įprastas" xfId="0" builtinId="0"/>
    <cellStyle name="Normal_2 programa (11.14)" xfId="1"/>
    <cellStyle name="Normal_Sheet1" xfId="2"/>
  </cellStyles>
  <dxfs count="6"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indexed="22"/>
      </font>
    </dxf>
    <dxf>
      <font>
        <condense val="0"/>
        <extend val="0"/>
        <color auto="1"/>
      </font>
    </dxf>
    <dxf>
      <font>
        <condense val="0"/>
        <extend val="0"/>
        <color indexed="22"/>
      </font>
    </dxf>
    <dxf>
      <font>
        <condense val="0"/>
        <extend val="0"/>
        <color auto="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zoomScale="130" zoomScaleNormal="130" workbookViewId="0">
      <selection activeCell="A21" sqref="A21"/>
    </sheetView>
  </sheetViews>
  <sheetFormatPr defaultColWidth="9.140625" defaultRowHeight="12.75" x14ac:dyDescent="0.2"/>
  <cols>
    <col min="1" max="1" width="44.28515625" style="20" customWidth="1"/>
    <col min="2" max="2" width="12.5703125" style="20" customWidth="1"/>
    <col min="3" max="3" width="10.85546875" style="20" customWidth="1"/>
    <col min="4" max="4" width="11.85546875" style="20" customWidth="1"/>
    <col min="5" max="16384" width="9.140625" style="20"/>
  </cols>
  <sheetData>
    <row r="1" spans="1:4" ht="30.75" customHeight="1" x14ac:dyDescent="0.25">
      <c r="A1" s="76" t="s">
        <v>68</v>
      </c>
      <c r="B1" s="77"/>
      <c r="C1" s="77"/>
      <c r="D1" s="77"/>
    </row>
    <row r="2" spans="1:4" ht="15.75" x14ac:dyDescent="0.25">
      <c r="A2" s="77" t="s">
        <v>55</v>
      </c>
      <c r="B2" s="77"/>
      <c r="C2" s="77"/>
      <c r="D2" s="77"/>
    </row>
    <row r="3" spans="1:4" ht="15.75" x14ac:dyDescent="0.25">
      <c r="A3" s="22"/>
      <c r="B3" s="22"/>
      <c r="C3" s="22"/>
      <c r="D3" s="22"/>
    </row>
    <row r="4" spans="1:4" ht="15.75" x14ac:dyDescent="0.25">
      <c r="A4" s="78" t="s">
        <v>56</v>
      </c>
      <c r="B4" s="78"/>
      <c r="C4" s="78"/>
      <c r="D4" s="78"/>
    </row>
    <row r="5" spans="1:4" ht="12.75" customHeight="1" x14ac:dyDescent="0.2">
      <c r="A5" s="79" t="s">
        <v>57</v>
      </c>
      <c r="B5" s="79" t="s">
        <v>157</v>
      </c>
      <c r="C5" s="79" t="s">
        <v>165</v>
      </c>
      <c r="D5" s="79" t="s">
        <v>174</v>
      </c>
    </row>
    <row r="6" spans="1:4" x14ac:dyDescent="0.2">
      <c r="A6" s="79"/>
      <c r="B6" s="79"/>
      <c r="C6" s="79"/>
      <c r="D6" s="79"/>
    </row>
    <row r="7" spans="1:4" x14ac:dyDescent="0.2">
      <c r="A7" s="79"/>
      <c r="B7" s="79"/>
      <c r="C7" s="79"/>
      <c r="D7" s="79"/>
    </row>
    <row r="8" spans="1:4" x14ac:dyDescent="0.2">
      <c r="A8" s="79"/>
      <c r="B8" s="79"/>
      <c r="C8" s="79"/>
      <c r="D8" s="79"/>
    </row>
    <row r="9" spans="1:4" x14ac:dyDescent="0.2">
      <c r="A9" s="66" t="s">
        <v>58</v>
      </c>
      <c r="B9" s="36">
        <f>SUM('1 lentele'!G92)</f>
        <v>6193.4000000000005</v>
      </c>
      <c r="C9" s="36">
        <f>SUM('1 lentele'!I92)</f>
        <v>6198.7</v>
      </c>
      <c r="D9" s="36">
        <f>SUM('1 lentele'!K92)</f>
        <v>6317.2999999999993</v>
      </c>
    </row>
    <row r="10" spans="1:4" x14ac:dyDescent="0.2">
      <c r="A10" s="68" t="s">
        <v>168</v>
      </c>
      <c r="B10" s="38">
        <f>'1 lentele'!H92</f>
        <v>2320.8000000000002</v>
      </c>
      <c r="C10" s="38">
        <f>'1 lentele'!J92</f>
        <v>2305.1</v>
      </c>
      <c r="D10" s="38">
        <f>'1 lentele'!L92</f>
        <v>2308.5</v>
      </c>
    </row>
    <row r="11" spans="1:4" x14ac:dyDescent="0.2">
      <c r="A11" s="69" t="s">
        <v>59</v>
      </c>
      <c r="B11" s="36">
        <f>B12+B21</f>
        <v>6193.4000000000005</v>
      </c>
      <c r="C11" s="36">
        <f>C12+C21</f>
        <v>6198.7</v>
      </c>
      <c r="D11" s="36">
        <f>D12+D21</f>
        <v>6317.2999999999993</v>
      </c>
    </row>
    <row r="12" spans="1:4" x14ac:dyDescent="0.2">
      <c r="A12" s="70" t="s">
        <v>60</v>
      </c>
      <c r="B12" s="37">
        <f>B13+B14+B19+B20</f>
        <v>6165.3</v>
      </c>
      <c r="C12" s="37">
        <f>C13+C14+C19+C20</f>
        <v>6113.7</v>
      </c>
      <c r="D12" s="37">
        <f>D13+D14+D19+D20</f>
        <v>6147.2999999999993</v>
      </c>
    </row>
    <row r="13" spans="1:4" ht="25.5" x14ac:dyDescent="0.2">
      <c r="A13" s="71" t="s">
        <v>61</v>
      </c>
      <c r="B13" s="38">
        <f>'1 lentele'!G87</f>
        <v>4470.3</v>
      </c>
      <c r="C13" s="38">
        <f>'1 lentele'!I87</f>
        <v>4409.2</v>
      </c>
      <c r="D13" s="38">
        <f>'1 lentele'!K87</f>
        <v>4433.3999999999996</v>
      </c>
    </row>
    <row r="14" spans="1:4" x14ac:dyDescent="0.2">
      <c r="A14" s="71" t="s">
        <v>62</v>
      </c>
      <c r="B14" s="38">
        <f>B16+B17+B18</f>
        <v>1503</v>
      </c>
      <c r="C14" s="38">
        <f>C16+C17+C18</f>
        <v>1511</v>
      </c>
      <c r="D14" s="38">
        <f>D16+D17+D18</f>
        <v>1518.9</v>
      </c>
    </row>
    <row r="15" spans="1:4" x14ac:dyDescent="0.2">
      <c r="A15" s="72" t="s">
        <v>63</v>
      </c>
      <c r="B15" s="38"/>
      <c r="C15" s="38"/>
      <c r="D15" s="38"/>
    </row>
    <row r="16" spans="1:4" ht="25.5" x14ac:dyDescent="0.2">
      <c r="A16" s="71" t="s">
        <v>64</v>
      </c>
      <c r="B16" s="38">
        <f>'1 lentele'!G88</f>
        <v>1243.7</v>
      </c>
      <c r="C16" s="38">
        <f>'1 lentele'!I88</f>
        <v>1251</v>
      </c>
      <c r="D16" s="38">
        <f>'1 lentele'!K88</f>
        <v>1257.7</v>
      </c>
    </row>
    <row r="17" spans="1:4" x14ac:dyDescent="0.2">
      <c r="A17" s="71" t="s">
        <v>65</v>
      </c>
      <c r="B17" s="38"/>
      <c r="C17" s="38"/>
      <c r="D17" s="38"/>
    </row>
    <row r="18" spans="1:4" x14ac:dyDescent="0.2">
      <c r="A18" s="71" t="s">
        <v>107</v>
      </c>
      <c r="B18" s="38">
        <f>SUM('1 lentele'!G90)</f>
        <v>259.3</v>
      </c>
      <c r="C18" s="38">
        <f>SUM('1 lentele'!I90)</f>
        <v>260</v>
      </c>
      <c r="D18" s="38">
        <f>SUM('1 lentele'!K90)</f>
        <v>261.2</v>
      </c>
    </row>
    <row r="19" spans="1:4" x14ac:dyDescent="0.2">
      <c r="A19" s="71" t="s">
        <v>66</v>
      </c>
      <c r="B19" s="38">
        <f>'1 lentele'!G89</f>
        <v>192</v>
      </c>
      <c r="C19" s="38">
        <f>'1 lentele'!I89</f>
        <v>193.5</v>
      </c>
      <c r="D19" s="38">
        <f>'1 lentele'!K89</f>
        <v>195</v>
      </c>
    </row>
    <row r="20" spans="1:4" x14ac:dyDescent="0.2">
      <c r="A20" s="68" t="s">
        <v>67</v>
      </c>
      <c r="B20" s="38"/>
      <c r="C20" s="38"/>
      <c r="D20" s="38"/>
    </row>
    <row r="21" spans="1:4" x14ac:dyDescent="0.2">
      <c r="A21" s="67" t="s">
        <v>113</v>
      </c>
      <c r="B21" s="37">
        <f>SUM(B22:B25)</f>
        <v>28.1</v>
      </c>
      <c r="C21" s="37">
        <f>SUM(C22:C25)</f>
        <v>85</v>
      </c>
      <c r="D21" s="37">
        <f>SUM(D22:D25)</f>
        <v>170</v>
      </c>
    </row>
    <row r="22" spans="1:4" x14ac:dyDescent="0.2">
      <c r="A22" s="73" t="s">
        <v>177</v>
      </c>
      <c r="B22" s="38"/>
      <c r="C22" s="38"/>
      <c r="D22" s="38"/>
    </row>
    <row r="23" spans="1:4" x14ac:dyDescent="0.2">
      <c r="A23" s="73" t="s">
        <v>178</v>
      </c>
      <c r="B23" s="38">
        <f>SUM('1 lentele'!G91)</f>
        <v>28.1</v>
      </c>
      <c r="C23" s="38">
        <f>SUM('1 lentele'!I91)</f>
        <v>85</v>
      </c>
      <c r="D23" s="38">
        <f>SUM('1 lentele'!K91)</f>
        <v>170</v>
      </c>
    </row>
    <row r="24" spans="1:4" x14ac:dyDescent="0.2">
      <c r="A24" s="73" t="s">
        <v>179</v>
      </c>
      <c r="B24" s="38"/>
      <c r="C24" s="38"/>
      <c r="D24" s="38"/>
    </row>
    <row r="25" spans="1:4" x14ac:dyDescent="0.2">
      <c r="A25" s="73" t="s">
        <v>180</v>
      </c>
      <c r="B25" s="38"/>
      <c r="C25" s="38"/>
      <c r="D25" s="38"/>
    </row>
    <row r="28" spans="1:4" x14ac:dyDescent="0.2">
      <c r="B28" s="21"/>
      <c r="C28" s="21"/>
      <c r="D28" s="21"/>
    </row>
    <row r="30" spans="1:4" x14ac:dyDescent="0.2">
      <c r="B30" s="21"/>
      <c r="C30" s="21"/>
      <c r="D30" s="21"/>
    </row>
    <row r="33" spans="2:4" x14ac:dyDescent="0.2">
      <c r="B33" s="21"/>
      <c r="C33" s="21"/>
      <c r="D33" s="21"/>
    </row>
  </sheetData>
  <mergeCells count="7">
    <mergeCell ref="A1:D1"/>
    <mergeCell ref="A2:D2"/>
    <mergeCell ref="A4:D4"/>
    <mergeCell ref="A5:A8"/>
    <mergeCell ref="B5:B8"/>
    <mergeCell ref="C5:C8"/>
    <mergeCell ref="D5:D8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7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5"/>
  <sheetViews>
    <sheetView tabSelected="1" zoomScale="115" zoomScaleNormal="115" workbookViewId="0">
      <selection activeCell="A5" sqref="A5:P5"/>
    </sheetView>
  </sheetViews>
  <sheetFormatPr defaultColWidth="9.140625" defaultRowHeight="11.25" x14ac:dyDescent="0.2"/>
  <cols>
    <col min="1" max="1" width="2.140625" style="2" customWidth="1"/>
    <col min="2" max="2" width="2.5703125" style="1" customWidth="1"/>
    <col min="3" max="3" width="2" style="1" customWidth="1"/>
    <col min="4" max="4" width="44.7109375" style="1" customWidth="1"/>
    <col min="5" max="5" width="6" style="1" customWidth="1"/>
    <col min="6" max="6" width="8.140625" style="1" customWidth="1"/>
    <col min="7" max="7" width="5.42578125" style="1" customWidth="1"/>
    <col min="8" max="9" width="5" style="1" customWidth="1"/>
    <col min="10" max="10" width="4.85546875" style="1" customWidth="1"/>
    <col min="11" max="11" width="5.42578125" style="1" customWidth="1"/>
    <col min="12" max="12" width="4.7109375" style="1" customWidth="1"/>
    <col min="13" max="13" width="32.42578125" style="1" customWidth="1"/>
    <col min="14" max="14" width="3.7109375" style="1" customWidth="1"/>
    <col min="15" max="16" width="3.5703125" style="1" customWidth="1"/>
    <col min="17" max="16384" width="9.140625" style="1"/>
  </cols>
  <sheetData>
    <row r="1" spans="1:17" ht="33" customHeight="1" x14ac:dyDescent="0.2">
      <c r="L1" s="9"/>
      <c r="M1" s="128" t="s">
        <v>155</v>
      </c>
      <c r="N1" s="128"/>
      <c r="O1" s="128"/>
      <c r="P1" s="128"/>
    </row>
    <row r="2" spans="1:17" ht="12.75" customHeight="1" x14ac:dyDescent="0.2">
      <c r="A2" s="102" t="s">
        <v>25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</row>
    <row r="3" spans="1:17" ht="12.75" customHeight="1" x14ac:dyDescent="0.2">
      <c r="A3" s="103" t="s">
        <v>50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</row>
    <row r="4" spans="1:17" s="3" customFormat="1" x14ac:dyDescent="0.2">
      <c r="A4" s="104" t="s">
        <v>36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</row>
    <row r="5" spans="1:17" s="3" customFormat="1" ht="12" x14ac:dyDescent="0.2">
      <c r="A5" s="103" t="s">
        <v>35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</row>
    <row r="6" spans="1:17" ht="11.25" customHeight="1" x14ac:dyDescent="0.2">
      <c r="A6" s="106" t="s">
        <v>115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</row>
    <row r="7" spans="1:17" ht="13.5" customHeight="1" x14ac:dyDescent="0.2">
      <c r="A7" s="102" t="s">
        <v>41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</row>
    <row r="8" spans="1:17" ht="21.75" customHeight="1" x14ac:dyDescent="0.2">
      <c r="A8" s="107" t="s">
        <v>0</v>
      </c>
      <c r="B8" s="107" t="s">
        <v>1</v>
      </c>
      <c r="C8" s="107" t="s">
        <v>2</v>
      </c>
      <c r="D8" s="108" t="s">
        <v>3</v>
      </c>
      <c r="E8" s="107" t="s">
        <v>4</v>
      </c>
      <c r="F8" s="107" t="s">
        <v>5</v>
      </c>
      <c r="G8" s="109" t="s">
        <v>157</v>
      </c>
      <c r="H8" s="109"/>
      <c r="I8" s="109" t="s">
        <v>165</v>
      </c>
      <c r="J8" s="109"/>
      <c r="K8" s="109" t="s">
        <v>174</v>
      </c>
      <c r="L8" s="109"/>
      <c r="M8" s="108" t="s">
        <v>6</v>
      </c>
      <c r="N8" s="108"/>
      <c r="O8" s="108"/>
      <c r="P8" s="108"/>
    </row>
    <row r="9" spans="1:17" ht="12.75" customHeight="1" x14ac:dyDescent="0.2">
      <c r="A9" s="107"/>
      <c r="B9" s="107"/>
      <c r="C9" s="107"/>
      <c r="D9" s="108"/>
      <c r="E9" s="107"/>
      <c r="F9" s="107"/>
      <c r="G9" s="107" t="s">
        <v>7</v>
      </c>
      <c r="H9" s="114" t="s">
        <v>9</v>
      </c>
      <c r="I9" s="107" t="s">
        <v>7</v>
      </c>
      <c r="J9" s="114" t="s">
        <v>9</v>
      </c>
      <c r="K9" s="107" t="s">
        <v>7</v>
      </c>
      <c r="L9" s="114" t="s">
        <v>9</v>
      </c>
      <c r="M9" s="110" t="s">
        <v>23</v>
      </c>
      <c r="N9" s="110" t="s">
        <v>8</v>
      </c>
      <c r="O9" s="110"/>
      <c r="P9" s="110"/>
    </row>
    <row r="10" spans="1:17" ht="95.25" customHeight="1" x14ac:dyDescent="0.2">
      <c r="A10" s="107"/>
      <c r="B10" s="107"/>
      <c r="C10" s="107"/>
      <c r="D10" s="108"/>
      <c r="E10" s="107"/>
      <c r="F10" s="107"/>
      <c r="G10" s="107"/>
      <c r="H10" s="115"/>
      <c r="I10" s="107"/>
      <c r="J10" s="115"/>
      <c r="K10" s="107"/>
      <c r="L10" s="115"/>
      <c r="M10" s="110"/>
      <c r="N10" s="46" t="s">
        <v>158</v>
      </c>
      <c r="O10" s="46" t="s">
        <v>166</v>
      </c>
      <c r="P10" s="46" t="s">
        <v>175</v>
      </c>
    </row>
    <row r="11" spans="1:17" ht="16.5" customHeight="1" x14ac:dyDescent="0.2">
      <c r="A11" s="111" t="s">
        <v>108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</row>
    <row r="12" spans="1:17" ht="16.5" customHeight="1" x14ac:dyDescent="0.2">
      <c r="A12" s="112" t="s">
        <v>34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</row>
    <row r="13" spans="1:17" ht="15.75" customHeight="1" x14ac:dyDescent="0.2">
      <c r="A13" s="47" t="s">
        <v>14</v>
      </c>
      <c r="B13" s="113" t="s">
        <v>28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</row>
    <row r="14" spans="1:17" ht="16.5" customHeight="1" x14ac:dyDescent="0.2">
      <c r="A14" s="45" t="s">
        <v>14</v>
      </c>
      <c r="B14" s="44" t="s">
        <v>14</v>
      </c>
      <c r="C14" s="94" t="s">
        <v>48</v>
      </c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</row>
    <row r="15" spans="1:17" ht="12" customHeight="1" x14ac:dyDescent="0.2">
      <c r="A15" s="84" t="s">
        <v>14</v>
      </c>
      <c r="B15" s="85" t="s">
        <v>14</v>
      </c>
      <c r="C15" s="86" t="s">
        <v>14</v>
      </c>
      <c r="D15" s="87" t="s">
        <v>109</v>
      </c>
      <c r="E15" s="95" t="s">
        <v>152</v>
      </c>
      <c r="F15" s="48" t="s">
        <v>38</v>
      </c>
      <c r="G15" s="4">
        <v>2449.9</v>
      </c>
      <c r="H15" s="4">
        <v>313.60000000000002</v>
      </c>
      <c r="I15" s="4">
        <v>2450</v>
      </c>
      <c r="J15" s="4">
        <v>314</v>
      </c>
      <c r="K15" s="4">
        <v>2451</v>
      </c>
      <c r="L15" s="4">
        <v>314</v>
      </c>
      <c r="M15" s="80" t="s">
        <v>39</v>
      </c>
      <c r="N15" s="81">
        <v>1620</v>
      </c>
      <c r="O15" s="81">
        <v>1600</v>
      </c>
      <c r="P15" s="81">
        <v>1580</v>
      </c>
      <c r="Q15" s="6"/>
    </row>
    <row r="16" spans="1:17" ht="12" customHeight="1" x14ac:dyDescent="0.2">
      <c r="A16" s="84"/>
      <c r="B16" s="85"/>
      <c r="C16" s="86"/>
      <c r="D16" s="87"/>
      <c r="E16" s="95"/>
      <c r="F16" s="48" t="s">
        <v>121</v>
      </c>
      <c r="G16" s="4">
        <v>146.4</v>
      </c>
      <c r="H16" s="4"/>
      <c r="I16" s="4">
        <v>147</v>
      </c>
      <c r="J16" s="4"/>
      <c r="K16" s="4">
        <v>148</v>
      </c>
      <c r="L16" s="4"/>
      <c r="M16" s="80"/>
      <c r="N16" s="82"/>
      <c r="O16" s="82"/>
      <c r="P16" s="82"/>
      <c r="Q16" s="6"/>
    </row>
    <row r="17" spans="1:16" ht="11.45" customHeight="1" x14ac:dyDescent="0.2">
      <c r="A17" s="84"/>
      <c r="B17" s="85"/>
      <c r="C17" s="86"/>
      <c r="D17" s="87"/>
      <c r="E17" s="95"/>
      <c r="F17" s="49" t="s">
        <v>10</v>
      </c>
      <c r="G17" s="14">
        <f>SUM(G15:G16)</f>
        <v>2596.3000000000002</v>
      </c>
      <c r="H17" s="14">
        <f t="shared" ref="H17:L17" si="0">SUM(H15:H16)</f>
        <v>313.60000000000002</v>
      </c>
      <c r="I17" s="14">
        <f t="shared" si="0"/>
        <v>2597</v>
      </c>
      <c r="J17" s="14">
        <f t="shared" si="0"/>
        <v>314</v>
      </c>
      <c r="K17" s="14">
        <f t="shared" si="0"/>
        <v>2599</v>
      </c>
      <c r="L17" s="14">
        <f t="shared" si="0"/>
        <v>314</v>
      </c>
      <c r="M17" s="80"/>
      <c r="N17" s="83"/>
      <c r="O17" s="83"/>
      <c r="P17" s="83"/>
    </row>
    <row r="18" spans="1:16" ht="12.75" customHeight="1" x14ac:dyDescent="0.2">
      <c r="A18" s="84" t="s">
        <v>14</v>
      </c>
      <c r="B18" s="85" t="s">
        <v>14</v>
      </c>
      <c r="C18" s="86" t="s">
        <v>15</v>
      </c>
      <c r="D18" s="87" t="s">
        <v>110</v>
      </c>
      <c r="E18" s="95" t="s">
        <v>103</v>
      </c>
      <c r="F18" s="48" t="s">
        <v>38</v>
      </c>
      <c r="G18" s="4">
        <v>255</v>
      </c>
      <c r="H18" s="4"/>
      <c r="I18" s="4">
        <v>256.2</v>
      </c>
      <c r="J18" s="4"/>
      <c r="K18" s="4">
        <v>255</v>
      </c>
      <c r="L18" s="4"/>
      <c r="M18" s="80" t="s">
        <v>99</v>
      </c>
      <c r="N18" s="81">
        <v>1320</v>
      </c>
      <c r="O18" s="81">
        <v>1300</v>
      </c>
      <c r="P18" s="81">
        <v>1280</v>
      </c>
    </row>
    <row r="19" spans="1:16" ht="12.75" customHeight="1" x14ac:dyDescent="0.2">
      <c r="A19" s="84"/>
      <c r="B19" s="85"/>
      <c r="C19" s="86"/>
      <c r="D19" s="87"/>
      <c r="E19" s="95"/>
      <c r="F19" s="48" t="s">
        <v>119</v>
      </c>
      <c r="G19" s="4">
        <v>118.4</v>
      </c>
      <c r="H19" s="4"/>
      <c r="I19" s="4">
        <v>119</v>
      </c>
      <c r="J19" s="4"/>
      <c r="K19" s="4">
        <v>120</v>
      </c>
      <c r="L19" s="4"/>
      <c r="M19" s="80"/>
      <c r="N19" s="82"/>
      <c r="O19" s="82"/>
      <c r="P19" s="82"/>
    </row>
    <row r="20" spans="1:16" ht="15" customHeight="1" x14ac:dyDescent="0.2">
      <c r="A20" s="84"/>
      <c r="B20" s="85"/>
      <c r="C20" s="86"/>
      <c r="D20" s="87"/>
      <c r="E20" s="95"/>
      <c r="F20" s="49" t="s">
        <v>10</v>
      </c>
      <c r="G20" s="14">
        <f>SUM(G18:G19)</f>
        <v>373.4</v>
      </c>
      <c r="H20" s="14">
        <f t="shared" ref="H20:L20" si="1">SUM(H18:H19)</f>
        <v>0</v>
      </c>
      <c r="I20" s="14">
        <f t="shared" si="1"/>
        <v>375.2</v>
      </c>
      <c r="J20" s="14">
        <f t="shared" si="1"/>
        <v>0</v>
      </c>
      <c r="K20" s="14">
        <f t="shared" si="1"/>
        <v>375</v>
      </c>
      <c r="L20" s="14">
        <f t="shared" si="1"/>
        <v>0</v>
      </c>
      <c r="M20" s="80"/>
      <c r="N20" s="83"/>
      <c r="O20" s="83"/>
      <c r="P20" s="83"/>
    </row>
    <row r="21" spans="1:16" ht="12" customHeight="1" x14ac:dyDescent="0.2">
      <c r="A21" s="84" t="s">
        <v>14</v>
      </c>
      <c r="B21" s="85" t="s">
        <v>14</v>
      </c>
      <c r="C21" s="86" t="s">
        <v>16</v>
      </c>
      <c r="D21" s="87" t="s">
        <v>117</v>
      </c>
      <c r="E21" s="95" t="s">
        <v>103</v>
      </c>
      <c r="F21" s="48" t="s">
        <v>38</v>
      </c>
      <c r="G21" s="4">
        <v>69</v>
      </c>
      <c r="H21" s="4"/>
      <c r="I21" s="4">
        <v>68.2</v>
      </c>
      <c r="J21" s="4"/>
      <c r="K21" s="4">
        <v>66.900000000000006</v>
      </c>
      <c r="L21" s="4"/>
      <c r="M21" s="87" t="s">
        <v>100</v>
      </c>
      <c r="N21" s="81">
        <v>285</v>
      </c>
      <c r="O21" s="81">
        <v>282</v>
      </c>
      <c r="P21" s="81">
        <v>280</v>
      </c>
    </row>
    <row r="22" spans="1:16" ht="20.25" customHeight="1" x14ac:dyDescent="0.2">
      <c r="A22" s="84"/>
      <c r="B22" s="85"/>
      <c r="C22" s="86"/>
      <c r="D22" s="87"/>
      <c r="E22" s="95"/>
      <c r="F22" s="49" t="s">
        <v>10</v>
      </c>
      <c r="G22" s="14">
        <f t="shared" ref="G22:L22" si="2">SUM(G21:G21)</f>
        <v>69</v>
      </c>
      <c r="H22" s="14">
        <f t="shared" si="2"/>
        <v>0</v>
      </c>
      <c r="I22" s="14">
        <f t="shared" si="2"/>
        <v>68.2</v>
      </c>
      <c r="J22" s="14">
        <f t="shared" si="2"/>
        <v>0</v>
      </c>
      <c r="K22" s="14">
        <f t="shared" si="2"/>
        <v>66.900000000000006</v>
      </c>
      <c r="L22" s="14">
        <f t="shared" si="2"/>
        <v>0</v>
      </c>
      <c r="M22" s="87"/>
      <c r="N22" s="83"/>
      <c r="O22" s="83"/>
      <c r="P22" s="83"/>
    </row>
    <row r="23" spans="1:16" ht="12.75" customHeight="1" x14ac:dyDescent="0.2">
      <c r="A23" s="84" t="s">
        <v>14</v>
      </c>
      <c r="B23" s="85" t="s">
        <v>14</v>
      </c>
      <c r="C23" s="86" t="s">
        <v>17</v>
      </c>
      <c r="D23" s="87" t="s">
        <v>111</v>
      </c>
      <c r="E23" s="95" t="s">
        <v>103</v>
      </c>
      <c r="F23" s="48" t="s">
        <v>40</v>
      </c>
      <c r="G23" s="4">
        <v>138</v>
      </c>
      <c r="H23" s="4">
        <v>11.6</v>
      </c>
      <c r="I23" s="4">
        <v>138</v>
      </c>
      <c r="J23" s="4">
        <v>11.6</v>
      </c>
      <c r="K23" s="4">
        <v>137.69999999999999</v>
      </c>
      <c r="L23" s="4">
        <v>11.6</v>
      </c>
      <c r="M23" s="80" t="s">
        <v>82</v>
      </c>
      <c r="N23" s="81">
        <v>300</v>
      </c>
      <c r="O23" s="81">
        <v>290</v>
      </c>
      <c r="P23" s="81">
        <v>285</v>
      </c>
    </row>
    <row r="24" spans="1:16" ht="12" customHeight="1" x14ac:dyDescent="0.2">
      <c r="A24" s="84"/>
      <c r="B24" s="85"/>
      <c r="C24" s="86"/>
      <c r="D24" s="87"/>
      <c r="E24" s="95"/>
      <c r="F24" s="49" t="s">
        <v>10</v>
      </c>
      <c r="G24" s="14">
        <f t="shared" ref="G24:L24" si="3">SUM(G23:G23)</f>
        <v>138</v>
      </c>
      <c r="H24" s="14">
        <f t="shared" si="3"/>
        <v>11.6</v>
      </c>
      <c r="I24" s="14">
        <f t="shared" si="3"/>
        <v>138</v>
      </c>
      <c r="J24" s="14">
        <f t="shared" si="3"/>
        <v>11.6</v>
      </c>
      <c r="K24" s="14">
        <f t="shared" si="3"/>
        <v>137.69999999999999</v>
      </c>
      <c r="L24" s="14">
        <f t="shared" si="3"/>
        <v>11.6</v>
      </c>
      <c r="M24" s="80"/>
      <c r="N24" s="83"/>
      <c r="O24" s="83"/>
      <c r="P24" s="83"/>
    </row>
    <row r="25" spans="1:16" s="8" customFormat="1" ht="12.75" customHeight="1" x14ac:dyDescent="0.2">
      <c r="A25" s="84" t="s">
        <v>14</v>
      </c>
      <c r="B25" s="85" t="s">
        <v>14</v>
      </c>
      <c r="C25" s="86" t="s">
        <v>18</v>
      </c>
      <c r="D25" s="87" t="s">
        <v>112</v>
      </c>
      <c r="E25" s="95" t="s">
        <v>152</v>
      </c>
      <c r="F25" s="48" t="s">
        <v>40</v>
      </c>
      <c r="G25" s="16">
        <v>218</v>
      </c>
      <c r="H25" s="16"/>
      <c r="I25" s="16">
        <v>219</v>
      </c>
      <c r="J25" s="16"/>
      <c r="K25" s="17">
        <v>220</v>
      </c>
      <c r="L25" s="15"/>
      <c r="M25" s="80" t="s">
        <v>126</v>
      </c>
      <c r="N25" s="92">
        <v>500</v>
      </c>
      <c r="O25" s="92">
        <v>490</v>
      </c>
      <c r="P25" s="92">
        <v>485</v>
      </c>
    </row>
    <row r="26" spans="1:16" ht="17.100000000000001" customHeight="1" x14ac:dyDescent="0.2">
      <c r="A26" s="84"/>
      <c r="B26" s="85"/>
      <c r="C26" s="86"/>
      <c r="D26" s="87"/>
      <c r="E26" s="95"/>
      <c r="F26" s="49" t="s">
        <v>10</v>
      </c>
      <c r="G26" s="14">
        <f t="shared" ref="G26:L26" si="4">SUM(G25:G25)</f>
        <v>218</v>
      </c>
      <c r="H26" s="14">
        <f t="shared" si="4"/>
        <v>0</v>
      </c>
      <c r="I26" s="14">
        <f t="shared" si="4"/>
        <v>219</v>
      </c>
      <c r="J26" s="14">
        <f t="shared" si="4"/>
        <v>0</v>
      </c>
      <c r="K26" s="14">
        <f t="shared" si="4"/>
        <v>220</v>
      </c>
      <c r="L26" s="14">
        <f t="shared" si="4"/>
        <v>0</v>
      </c>
      <c r="M26" s="80"/>
      <c r="N26" s="93"/>
      <c r="O26" s="93"/>
      <c r="P26" s="93"/>
    </row>
    <row r="27" spans="1:16" ht="10.5" customHeight="1" x14ac:dyDescent="0.2">
      <c r="A27" s="84" t="s">
        <v>14</v>
      </c>
      <c r="B27" s="85" t="s">
        <v>14</v>
      </c>
      <c r="C27" s="86" t="s">
        <v>19</v>
      </c>
      <c r="D27" s="87" t="s">
        <v>30</v>
      </c>
      <c r="E27" s="95" t="s">
        <v>103</v>
      </c>
      <c r="F27" s="25" t="s">
        <v>38</v>
      </c>
      <c r="G27" s="4">
        <v>12</v>
      </c>
      <c r="H27" s="4"/>
      <c r="I27" s="4">
        <v>12</v>
      </c>
      <c r="J27" s="4"/>
      <c r="K27" s="4">
        <v>13</v>
      </c>
      <c r="L27" s="4"/>
      <c r="M27" s="80" t="s">
        <v>85</v>
      </c>
      <c r="N27" s="89">
        <v>650</v>
      </c>
      <c r="O27" s="89">
        <v>60</v>
      </c>
      <c r="P27" s="89">
        <v>58</v>
      </c>
    </row>
    <row r="28" spans="1:16" ht="13.5" customHeight="1" x14ac:dyDescent="0.2">
      <c r="A28" s="84"/>
      <c r="B28" s="85"/>
      <c r="C28" s="86"/>
      <c r="D28" s="87"/>
      <c r="E28" s="95"/>
      <c r="F28" s="49" t="s">
        <v>10</v>
      </c>
      <c r="G28" s="14">
        <f t="shared" ref="G28:L28" si="5">SUM(G27:G27)</f>
        <v>12</v>
      </c>
      <c r="H28" s="14">
        <f t="shared" si="5"/>
        <v>0</v>
      </c>
      <c r="I28" s="14">
        <f t="shared" si="5"/>
        <v>12</v>
      </c>
      <c r="J28" s="14">
        <f t="shared" si="5"/>
        <v>0</v>
      </c>
      <c r="K28" s="14">
        <f t="shared" si="5"/>
        <v>13</v>
      </c>
      <c r="L28" s="14">
        <f t="shared" si="5"/>
        <v>0</v>
      </c>
      <c r="M28" s="80"/>
      <c r="N28" s="91"/>
      <c r="O28" s="91"/>
      <c r="P28" s="91"/>
    </row>
    <row r="29" spans="1:16" ht="11.25" customHeight="1" x14ac:dyDescent="0.2">
      <c r="A29" s="84" t="s">
        <v>14</v>
      </c>
      <c r="B29" s="85" t="s">
        <v>14</v>
      </c>
      <c r="C29" s="86" t="s">
        <v>20</v>
      </c>
      <c r="D29" s="87" t="s">
        <v>44</v>
      </c>
      <c r="E29" s="95" t="s">
        <v>103</v>
      </c>
      <c r="F29" s="48" t="s">
        <v>38</v>
      </c>
      <c r="G29" s="4">
        <v>36</v>
      </c>
      <c r="H29" s="5"/>
      <c r="I29" s="4">
        <v>36.200000000000003</v>
      </c>
      <c r="J29" s="5"/>
      <c r="K29" s="4">
        <v>35</v>
      </c>
      <c r="L29" s="10"/>
      <c r="M29" s="80" t="s">
        <v>127</v>
      </c>
      <c r="N29" s="89">
        <v>24</v>
      </c>
      <c r="O29" s="89">
        <v>26</v>
      </c>
      <c r="P29" s="89">
        <v>26</v>
      </c>
    </row>
    <row r="30" spans="1:16" ht="14.25" customHeight="1" x14ac:dyDescent="0.2">
      <c r="A30" s="84"/>
      <c r="B30" s="85"/>
      <c r="C30" s="86"/>
      <c r="D30" s="87"/>
      <c r="E30" s="95"/>
      <c r="F30" s="49" t="s">
        <v>10</v>
      </c>
      <c r="G30" s="14">
        <f t="shared" ref="G30:L30" si="6">SUM(G29:G29)</f>
        <v>36</v>
      </c>
      <c r="H30" s="14">
        <f t="shared" si="6"/>
        <v>0</v>
      </c>
      <c r="I30" s="14">
        <f t="shared" si="6"/>
        <v>36.200000000000003</v>
      </c>
      <c r="J30" s="14">
        <f t="shared" si="6"/>
        <v>0</v>
      </c>
      <c r="K30" s="14">
        <f t="shared" si="6"/>
        <v>35</v>
      </c>
      <c r="L30" s="14">
        <f t="shared" si="6"/>
        <v>0</v>
      </c>
      <c r="M30" s="80"/>
      <c r="N30" s="91"/>
      <c r="O30" s="91"/>
      <c r="P30" s="91"/>
    </row>
    <row r="31" spans="1:16" ht="12.4" customHeight="1" x14ac:dyDescent="0.2">
      <c r="A31" s="129" t="s">
        <v>14</v>
      </c>
      <c r="B31" s="131" t="s">
        <v>14</v>
      </c>
      <c r="C31" s="133" t="s">
        <v>21</v>
      </c>
      <c r="D31" s="135" t="s">
        <v>33</v>
      </c>
      <c r="E31" s="137" t="s">
        <v>104</v>
      </c>
      <c r="F31" s="48" t="s">
        <v>40</v>
      </c>
      <c r="G31" s="4">
        <v>92.8</v>
      </c>
      <c r="H31" s="4">
        <v>42.5</v>
      </c>
      <c r="I31" s="4">
        <v>93</v>
      </c>
      <c r="J31" s="4">
        <v>43</v>
      </c>
      <c r="K31" s="4">
        <v>94</v>
      </c>
      <c r="L31" s="4">
        <v>43</v>
      </c>
      <c r="M31" s="139" t="s">
        <v>142</v>
      </c>
      <c r="N31" s="89">
        <v>90</v>
      </c>
      <c r="O31" s="89">
        <v>91</v>
      </c>
      <c r="P31" s="89">
        <v>95</v>
      </c>
    </row>
    <row r="32" spans="1:16" ht="12.6" customHeight="1" x14ac:dyDescent="0.2">
      <c r="A32" s="130"/>
      <c r="B32" s="132"/>
      <c r="C32" s="134"/>
      <c r="D32" s="136"/>
      <c r="E32" s="138"/>
      <c r="F32" s="64" t="s">
        <v>38</v>
      </c>
      <c r="G32" s="65">
        <v>81.7</v>
      </c>
      <c r="H32" s="65">
        <v>80</v>
      </c>
      <c r="I32" s="65">
        <v>82</v>
      </c>
      <c r="J32" s="65">
        <v>80</v>
      </c>
      <c r="K32" s="65">
        <v>82</v>
      </c>
      <c r="L32" s="65">
        <v>80</v>
      </c>
      <c r="M32" s="140"/>
      <c r="N32" s="90"/>
      <c r="O32" s="90"/>
      <c r="P32" s="90"/>
    </row>
    <row r="33" spans="1:16" ht="12.75" customHeight="1" x14ac:dyDescent="0.2">
      <c r="A33" s="130"/>
      <c r="B33" s="132"/>
      <c r="C33" s="134"/>
      <c r="D33" s="136"/>
      <c r="E33" s="138"/>
      <c r="F33" s="63" t="s">
        <v>10</v>
      </c>
      <c r="G33" s="62">
        <f>SUM(G31:G32)</f>
        <v>174.5</v>
      </c>
      <c r="H33" s="62">
        <f t="shared" ref="H33:L33" si="7">SUM(H31:H32)</f>
        <v>122.5</v>
      </c>
      <c r="I33" s="62">
        <f t="shared" si="7"/>
        <v>175</v>
      </c>
      <c r="J33" s="62">
        <f t="shared" si="7"/>
        <v>123</v>
      </c>
      <c r="K33" s="62">
        <f t="shared" si="7"/>
        <v>176</v>
      </c>
      <c r="L33" s="62">
        <f t="shared" si="7"/>
        <v>123</v>
      </c>
      <c r="M33" s="140"/>
      <c r="N33" s="91"/>
      <c r="O33" s="91"/>
      <c r="P33" s="91"/>
    </row>
    <row r="34" spans="1:16" ht="13.5" customHeight="1" x14ac:dyDescent="0.2">
      <c r="A34" s="45" t="s">
        <v>14</v>
      </c>
      <c r="B34" s="44" t="s">
        <v>14</v>
      </c>
      <c r="C34" s="85" t="s">
        <v>11</v>
      </c>
      <c r="D34" s="85"/>
      <c r="E34" s="85"/>
      <c r="F34" s="85"/>
      <c r="G34" s="50">
        <f>G17+G20+G22+G24+G26+G28+G30+G33</f>
        <v>3617.2000000000003</v>
      </c>
      <c r="H34" s="50">
        <f t="shared" ref="H34:L34" si="8">H17+H20+H22+H24+H26+H28+H30+H33</f>
        <v>447.70000000000005</v>
      </c>
      <c r="I34" s="50">
        <f t="shared" si="8"/>
        <v>3620.5999999999995</v>
      </c>
      <c r="J34" s="50">
        <f t="shared" si="8"/>
        <v>448.6</v>
      </c>
      <c r="K34" s="50">
        <f t="shared" si="8"/>
        <v>3622.6</v>
      </c>
      <c r="L34" s="50">
        <f t="shared" si="8"/>
        <v>448.6</v>
      </c>
      <c r="M34" s="50" t="s">
        <v>24</v>
      </c>
      <c r="N34" s="51"/>
      <c r="O34" s="51"/>
      <c r="P34" s="51"/>
    </row>
    <row r="35" spans="1:16" ht="16.5" customHeight="1" x14ac:dyDescent="0.2">
      <c r="A35" s="45" t="s">
        <v>14</v>
      </c>
      <c r="B35" s="44" t="s">
        <v>15</v>
      </c>
      <c r="C35" s="94" t="s">
        <v>130</v>
      </c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</row>
    <row r="36" spans="1:16" ht="11.25" customHeight="1" x14ac:dyDescent="0.2">
      <c r="A36" s="84" t="s">
        <v>14</v>
      </c>
      <c r="B36" s="85" t="s">
        <v>15</v>
      </c>
      <c r="C36" s="86" t="s">
        <v>14</v>
      </c>
      <c r="D36" s="87" t="s">
        <v>51</v>
      </c>
      <c r="E36" s="95" t="s">
        <v>118</v>
      </c>
      <c r="F36" s="25" t="s">
        <v>38</v>
      </c>
      <c r="G36" s="4">
        <v>1307</v>
      </c>
      <c r="H36" s="4">
        <v>1130.9000000000001</v>
      </c>
      <c r="I36" s="4">
        <v>1225</v>
      </c>
      <c r="J36" s="4">
        <v>1126</v>
      </c>
      <c r="K36" s="4">
        <v>1230</v>
      </c>
      <c r="L36" s="4">
        <v>1127</v>
      </c>
      <c r="M36" s="80" t="s">
        <v>101</v>
      </c>
      <c r="N36" s="89">
        <v>156</v>
      </c>
      <c r="O36" s="89">
        <v>156</v>
      </c>
      <c r="P36" s="89">
        <v>156</v>
      </c>
    </row>
    <row r="37" spans="1:16" x14ac:dyDescent="0.2">
      <c r="A37" s="84"/>
      <c r="B37" s="85"/>
      <c r="C37" s="86"/>
      <c r="D37" s="87"/>
      <c r="E37" s="95"/>
      <c r="F37" s="25" t="s">
        <v>120</v>
      </c>
      <c r="G37" s="4">
        <v>173</v>
      </c>
      <c r="H37" s="4">
        <v>80.2</v>
      </c>
      <c r="I37" s="4">
        <v>174</v>
      </c>
      <c r="J37" s="4">
        <v>81</v>
      </c>
      <c r="K37" s="4">
        <v>175</v>
      </c>
      <c r="L37" s="4">
        <v>81.5</v>
      </c>
      <c r="M37" s="80"/>
      <c r="N37" s="90"/>
      <c r="O37" s="90"/>
      <c r="P37" s="90"/>
    </row>
    <row r="38" spans="1:16" x14ac:dyDescent="0.2">
      <c r="A38" s="84"/>
      <c r="B38" s="85"/>
      <c r="C38" s="86"/>
      <c r="D38" s="87"/>
      <c r="E38" s="95"/>
      <c r="F38" s="25" t="s">
        <v>119</v>
      </c>
      <c r="G38" s="4">
        <v>140.9</v>
      </c>
      <c r="H38" s="4"/>
      <c r="I38" s="4">
        <v>141</v>
      </c>
      <c r="J38" s="4"/>
      <c r="K38" s="4">
        <v>141.19999999999999</v>
      </c>
      <c r="L38" s="4"/>
      <c r="M38" s="80"/>
      <c r="N38" s="90"/>
      <c r="O38" s="90"/>
      <c r="P38" s="90"/>
    </row>
    <row r="39" spans="1:16" x14ac:dyDescent="0.2">
      <c r="A39" s="84"/>
      <c r="B39" s="85"/>
      <c r="C39" s="86"/>
      <c r="D39" s="87"/>
      <c r="E39" s="95"/>
      <c r="F39" s="25" t="s">
        <v>143</v>
      </c>
      <c r="G39" s="4">
        <v>12.6</v>
      </c>
      <c r="H39" s="4">
        <v>12.4</v>
      </c>
      <c r="I39" s="4"/>
      <c r="J39" s="4"/>
      <c r="K39" s="4"/>
      <c r="L39" s="4"/>
      <c r="M39" s="80"/>
      <c r="N39" s="90"/>
      <c r="O39" s="90"/>
      <c r="P39" s="90"/>
    </row>
    <row r="40" spans="1:16" x14ac:dyDescent="0.2">
      <c r="A40" s="84"/>
      <c r="B40" s="85"/>
      <c r="C40" s="86"/>
      <c r="D40" s="87"/>
      <c r="E40" s="95"/>
      <c r="F40" s="25" t="s">
        <v>121</v>
      </c>
      <c r="G40" s="4">
        <v>477.7</v>
      </c>
      <c r="H40" s="4">
        <v>434.6</v>
      </c>
      <c r="I40" s="4">
        <v>480</v>
      </c>
      <c r="J40" s="4">
        <v>435</v>
      </c>
      <c r="K40" s="4">
        <v>481</v>
      </c>
      <c r="L40" s="4">
        <v>435.2</v>
      </c>
      <c r="M40" s="80"/>
      <c r="N40" s="90"/>
      <c r="O40" s="90"/>
      <c r="P40" s="90"/>
    </row>
    <row r="41" spans="1:16" x14ac:dyDescent="0.2">
      <c r="A41" s="84"/>
      <c r="B41" s="85"/>
      <c r="C41" s="86"/>
      <c r="D41" s="87"/>
      <c r="E41" s="95"/>
      <c r="F41" s="52" t="s">
        <v>10</v>
      </c>
      <c r="G41" s="19">
        <f t="shared" ref="G41:L41" si="9">SUM(G36:G40)</f>
        <v>2111.1999999999998</v>
      </c>
      <c r="H41" s="19">
        <f t="shared" si="9"/>
        <v>1658.1000000000004</v>
      </c>
      <c r="I41" s="19">
        <f t="shared" si="9"/>
        <v>2020</v>
      </c>
      <c r="J41" s="19">
        <f t="shared" si="9"/>
        <v>1642</v>
      </c>
      <c r="K41" s="19">
        <f t="shared" si="9"/>
        <v>2027.2</v>
      </c>
      <c r="L41" s="19">
        <f t="shared" si="9"/>
        <v>1643.7</v>
      </c>
      <c r="M41" s="80"/>
      <c r="N41" s="91"/>
      <c r="O41" s="91"/>
      <c r="P41" s="91"/>
    </row>
    <row r="42" spans="1:16" ht="11.25" customHeight="1" x14ac:dyDescent="0.2">
      <c r="A42" s="84" t="s">
        <v>14</v>
      </c>
      <c r="B42" s="85" t="s">
        <v>15</v>
      </c>
      <c r="C42" s="86" t="s">
        <v>15</v>
      </c>
      <c r="D42" s="87" t="s">
        <v>49</v>
      </c>
      <c r="E42" s="95" t="s">
        <v>105</v>
      </c>
      <c r="F42" s="25" t="s">
        <v>38</v>
      </c>
      <c r="G42" s="4">
        <v>110</v>
      </c>
      <c r="H42" s="4">
        <v>85.3</v>
      </c>
      <c r="I42" s="4">
        <v>112</v>
      </c>
      <c r="J42" s="4">
        <v>85.3</v>
      </c>
      <c r="K42" s="4">
        <v>114</v>
      </c>
      <c r="L42" s="4">
        <v>85.3</v>
      </c>
      <c r="M42" s="80" t="s">
        <v>102</v>
      </c>
      <c r="N42" s="89">
        <v>130</v>
      </c>
      <c r="O42" s="89">
        <v>125</v>
      </c>
      <c r="P42" s="89">
        <v>120</v>
      </c>
    </row>
    <row r="43" spans="1:16" x14ac:dyDescent="0.2">
      <c r="A43" s="84"/>
      <c r="B43" s="85"/>
      <c r="C43" s="86"/>
      <c r="D43" s="87"/>
      <c r="E43" s="95"/>
      <c r="F43" s="52" t="s">
        <v>10</v>
      </c>
      <c r="G43" s="19">
        <f t="shared" ref="G43:L43" si="10">SUM(G42:G42)</f>
        <v>110</v>
      </c>
      <c r="H43" s="19">
        <f t="shared" si="10"/>
        <v>85.3</v>
      </c>
      <c r="I43" s="19">
        <f t="shared" si="10"/>
        <v>112</v>
      </c>
      <c r="J43" s="19">
        <f t="shared" si="10"/>
        <v>85.3</v>
      </c>
      <c r="K43" s="19">
        <f t="shared" si="10"/>
        <v>114</v>
      </c>
      <c r="L43" s="19">
        <f t="shared" si="10"/>
        <v>85.3</v>
      </c>
      <c r="M43" s="80"/>
      <c r="N43" s="91"/>
      <c r="O43" s="91"/>
      <c r="P43" s="91"/>
    </row>
    <row r="44" spans="1:16" ht="12.75" customHeight="1" x14ac:dyDescent="0.2">
      <c r="A44" s="84" t="s">
        <v>14</v>
      </c>
      <c r="B44" s="85" t="s">
        <v>15</v>
      </c>
      <c r="C44" s="86" t="s">
        <v>16</v>
      </c>
      <c r="D44" s="87" t="s">
        <v>45</v>
      </c>
      <c r="E44" s="95" t="s">
        <v>17</v>
      </c>
      <c r="F44" s="25" t="s">
        <v>38</v>
      </c>
      <c r="G44" s="16">
        <v>115</v>
      </c>
      <c r="H44" s="16"/>
      <c r="I44" s="16">
        <v>117</v>
      </c>
      <c r="J44" s="16"/>
      <c r="K44" s="16">
        <v>119</v>
      </c>
      <c r="L44" s="39"/>
      <c r="M44" s="80" t="s">
        <v>153</v>
      </c>
      <c r="N44" s="89">
        <v>89</v>
      </c>
      <c r="O44" s="89">
        <v>88</v>
      </c>
      <c r="P44" s="89">
        <v>87</v>
      </c>
    </row>
    <row r="45" spans="1:16" ht="13.5" customHeight="1" x14ac:dyDescent="0.2">
      <c r="A45" s="84"/>
      <c r="B45" s="85"/>
      <c r="C45" s="86"/>
      <c r="D45" s="87"/>
      <c r="E45" s="95"/>
      <c r="F45" s="49" t="s">
        <v>10</v>
      </c>
      <c r="G45" s="14">
        <f t="shared" ref="G45:L45" si="11">SUM(G44:G44)</f>
        <v>115</v>
      </c>
      <c r="H45" s="14">
        <f t="shared" si="11"/>
        <v>0</v>
      </c>
      <c r="I45" s="14">
        <f t="shared" si="11"/>
        <v>117</v>
      </c>
      <c r="J45" s="14">
        <f t="shared" si="11"/>
        <v>0</v>
      </c>
      <c r="K45" s="14">
        <f t="shared" si="11"/>
        <v>119</v>
      </c>
      <c r="L45" s="14">
        <f t="shared" si="11"/>
        <v>0</v>
      </c>
      <c r="M45" s="80"/>
      <c r="N45" s="91"/>
      <c r="O45" s="91"/>
      <c r="P45" s="91"/>
    </row>
    <row r="46" spans="1:16" ht="13.5" customHeight="1" x14ac:dyDescent="0.2">
      <c r="A46" s="84" t="s">
        <v>14</v>
      </c>
      <c r="B46" s="85" t="s">
        <v>15</v>
      </c>
      <c r="C46" s="86" t="s">
        <v>17</v>
      </c>
      <c r="D46" s="87" t="s">
        <v>131</v>
      </c>
      <c r="E46" s="95" t="s">
        <v>103</v>
      </c>
      <c r="F46" s="25" t="s">
        <v>143</v>
      </c>
      <c r="G46" s="4">
        <v>15.5</v>
      </c>
      <c r="H46" s="4"/>
      <c r="I46" s="4"/>
      <c r="J46" s="4"/>
      <c r="K46" s="4"/>
      <c r="L46" s="4"/>
      <c r="M46" s="80" t="s">
        <v>132</v>
      </c>
      <c r="N46" s="81">
        <v>10</v>
      </c>
      <c r="O46" s="81">
        <v>0</v>
      </c>
      <c r="P46" s="81">
        <v>0</v>
      </c>
    </row>
    <row r="47" spans="1:16" ht="13.5" customHeight="1" x14ac:dyDescent="0.2">
      <c r="A47" s="84"/>
      <c r="B47" s="85"/>
      <c r="C47" s="86"/>
      <c r="D47" s="87"/>
      <c r="E47" s="95"/>
      <c r="F47" s="49" t="s">
        <v>10</v>
      </c>
      <c r="G47" s="14">
        <f t="shared" ref="G47:L47" si="12">SUM(G46)</f>
        <v>15.5</v>
      </c>
      <c r="H47" s="14">
        <f t="shared" si="12"/>
        <v>0</v>
      </c>
      <c r="I47" s="14">
        <f t="shared" si="12"/>
        <v>0</v>
      </c>
      <c r="J47" s="14">
        <f t="shared" si="12"/>
        <v>0</v>
      </c>
      <c r="K47" s="14">
        <f t="shared" si="12"/>
        <v>0</v>
      </c>
      <c r="L47" s="14">
        <f t="shared" si="12"/>
        <v>0</v>
      </c>
      <c r="M47" s="80"/>
      <c r="N47" s="83"/>
      <c r="O47" s="83"/>
      <c r="P47" s="83"/>
    </row>
    <row r="48" spans="1:16" ht="14.25" customHeight="1" x14ac:dyDescent="0.2">
      <c r="A48" s="45" t="s">
        <v>14</v>
      </c>
      <c r="B48" s="44" t="s">
        <v>15</v>
      </c>
      <c r="C48" s="96" t="s">
        <v>11</v>
      </c>
      <c r="D48" s="97"/>
      <c r="E48" s="97"/>
      <c r="F48" s="98"/>
      <c r="G48" s="50">
        <f>G41+G43+G45+G47</f>
        <v>2351.6999999999998</v>
      </c>
      <c r="H48" s="50">
        <f t="shared" ref="H48:L48" si="13">H41+H43+H45+H47</f>
        <v>1743.4000000000003</v>
      </c>
      <c r="I48" s="50">
        <f t="shared" si="13"/>
        <v>2249</v>
      </c>
      <c r="J48" s="50">
        <f t="shared" si="13"/>
        <v>1727.3</v>
      </c>
      <c r="K48" s="50">
        <f t="shared" si="13"/>
        <v>2260.1999999999998</v>
      </c>
      <c r="L48" s="50">
        <f t="shared" si="13"/>
        <v>1729</v>
      </c>
      <c r="M48" s="50" t="s">
        <v>24</v>
      </c>
      <c r="N48" s="51"/>
      <c r="O48" s="51"/>
      <c r="P48" s="51"/>
    </row>
    <row r="49" spans="1:16" ht="16.5" customHeight="1" x14ac:dyDescent="0.2">
      <c r="A49" s="45" t="s">
        <v>14</v>
      </c>
      <c r="B49" s="44" t="s">
        <v>16</v>
      </c>
      <c r="C49" s="99" t="s">
        <v>46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</row>
    <row r="50" spans="1:16" ht="12.75" customHeight="1" x14ac:dyDescent="0.2">
      <c r="A50" s="84" t="s">
        <v>14</v>
      </c>
      <c r="B50" s="85" t="s">
        <v>16</v>
      </c>
      <c r="C50" s="86" t="s">
        <v>14</v>
      </c>
      <c r="D50" s="87" t="s">
        <v>47</v>
      </c>
      <c r="E50" s="95" t="s">
        <v>103</v>
      </c>
      <c r="F50" s="48" t="s">
        <v>121</v>
      </c>
      <c r="G50" s="4">
        <v>40</v>
      </c>
      <c r="H50" s="4"/>
      <c r="I50" s="4">
        <v>42</v>
      </c>
      <c r="J50" s="4"/>
      <c r="K50" s="4">
        <v>42</v>
      </c>
      <c r="L50" s="4"/>
      <c r="M50" s="80" t="s">
        <v>89</v>
      </c>
      <c r="N50" s="89">
        <v>38</v>
      </c>
      <c r="O50" s="89">
        <v>37</v>
      </c>
      <c r="P50" s="89">
        <v>36</v>
      </c>
    </row>
    <row r="51" spans="1:16" ht="13.5" customHeight="1" x14ac:dyDescent="0.2">
      <c r="A51" s="84"/>
      <c r="B51" s="85"/>
      <c r="C51" s="86"/>
      <c r="D51" s="87"/>
      <c r="E51" s="95"/>
      <c r="F51" s="49" t="s">
        <v>10</v>
      </c>
      <c r="G51" s="14">
        <f t="shared" ref="G51:L51" si="14">SUM(G50:G50)</f>
        <v>40</v>
      </c>
      <c r="H51" s="14">
        <f t="shared" si="14"/>
        <v>0</v>
      </c>
      <c r="I51" s="14">
        <f t="shared" si="14"/>
        <v>42</v>
      </c>
      <c r="J51" s="14">
        <f t="shared" si="14"/>
        <v>0</v>
      </c>
      <c r="K51" s="14">
        <f t="shared" si="14"/>
        <v>42</v>
      </c>
      <c r="L51" s="14">
        <f t="shared" si="14"/>
        <v>0</v>
      </c>
      <c r="M51" s="80"/>
      <c r="N51" s="91"/>
      <c r="O51" s="91"/>
      <c r="P51" s="91"/>
    </row>
    <row r="52" spans="1:16" s="8" customFormat="1" x14ac:dyDescent="0.2">
      <c r="A52" s="84" t="s">
        <v>14</v>
      </c>
      <c r="B52" s="85" t="s">
        <v>16</v>
      </c>
      <c r="C52" s="86" t="s">
        <v>15</v>
      </c>
      <c r="D52" s="87" t="s">
        <v>31</v>
      </c>
      <c r="E52" s="95" t="s">
        <v>103</v>
      </c>
      <c r="F52" s="25" t="s">
        <v>38</v>
      </c>
      <c r="G52" s="4">
        <v>4</v>
      </c>
      <c r="H52" s="4"/>
      <c r="I52" s="4">
        <v>4</v>
      </c>
      <c r="J52" s="4"/>
      <c r="K52" s="7">
        <v>4.5</v>
      </c>
      <c r="L52" s="4"/>
      <c r="M52" s="80" t="s">
        <v>93</v>
      </c>
      <c r="N52" s="89">
        <v>3</v>
      </c>
      <c r="O52" s="89">
        <v>3</v>
      </c>
      <c r="P52" s="89">
        <v>3</v>
      </c>
    </row>
    <row r="53" spans="1:16" x14ac:dyDescent="0.2">
      <c r="A53" s="84"/>
      <c r="B53" s="85"/>
      <c r="C53" s="86"/>
      <c r="D53" s="87"/>
      <c r="E53" s="95"/>
      <c r="F53" s="49" t="s">
        <v>10</v>
      </c>
      <c r="G53" s="14">
        <f t="shared" ref="G53:L53" si="15">SUM(G52:G52)</f>
        <v>4</v>
      </c>
      <c r="H53" s="14">
        <f t="shared" si="15"/>
        <v>0</v>
      </c>
      <c r="I53" s="14">
        <f t="shared" si="15"/>
        <v>4</v>
      </c>
      <c r="J53" s="14">
        <f t="shared" si="15"/>
        <v>0</v>
      </c>
      <c r="K53" s="14">
        <f t="shared" si="15"/>
        <v>4.5</v>
      </c>
      <c r="L53" s="14">
        <f t="shared" si="15"/>
        <v>0</v>
      </c>
      <c r="M53" s="80"/>
      <c r="N53" s="91"/>
      <c r="O53" s="91"/>
      <c r="P53" s="91"/>
    </row>
    <row r="54" spans="1:16" ht="10.5" customHeight="1" x14ac:dyDescent="0.2">
      <c r="A54" s="84" t="s">
        <v>14</v>
      </c>
      <c r="B54" s="85" t="s">
        <v>16</v>
      </c>
      <c r="C54" s="86" t="s">
        <v>16</v>
      </c>
      <c r="D54" s="87" t="s">
        <v>32</v>
      </c>
      <c r="E54" s="95" t="s">
        <v>103</v>
      </c>
      <c r="F54" s="53" t="s">
        <v>38</v>
      </c>
      <c r="G54" s="4">
        <v>2.1</v>
      </c>
      <c r="H54" s="4"/>
      <c r="I54" s="4">
        <v>2.1</v>
      </c>
      <c r="J54" s="4"/>
      <c r="K54" s="4">
        <v>2</v>
      </c>
      <c r="L54" s="4"/>
      <c r="M54" s="80" t="s">
        <v>94</v>
      </c>
      <c r="N54" s="89">
        <v>3</v>
      </c>
      <c r="O54" s="89">
        <v>2</v>
      </c>
      <c r="P54" s="89">
        <v>3</v>
      </c>
    </row>
    <row r="55" spans="1:16" ht="12" customHeight="1" x14ac:dyDescent="0.2">
      <c r="A55" s="84"/>
      <c r="B55" s="85"/>
      <c r="C55" s="86"/>
      <c r="D55" s="87"/>
      <c r="E55" s="95"/>
      <c r="F55" s="49" t="s">
        <v>10</v>
      </c>
      <c r="G55" s="14">
        <f t="shared" ref="G55:L55" si="16">SUM(G54:G54)</f>
        <v>2.1</v>
      </c>
      <c r="H55" s="14">
        <f t="shared" si="16"/>
        <v>0</v>
      </c>
      <c r="I55" s="14">
        <f t="shared" si="16"/>
        <v>2.1</v>
      </c>
      <c r="J55" s="14">
        <f t="shared" si="16"/>
        <v>0</v>
      </c>
      <c r="K55" s="14">
        <f t="shared" si="16"/>
        <v>2</v>
      </c>
      <c r="L55" s="14">
        <f t="shared" si="16"/>
        <v>0</v>
      </c>
      <c r="M55" s="80"/>
      <c r="N55" s="91"/>
      <c r="O55" s="91"/>
      <c r="P55" s="91"/>
    </row>
    <row r="56" spans="1:16" s="9" customFormat="1" x14ac:dyDescent="0.2">
      <c r="A56" s="45" t="s">
        <v>14</v>
      </c>
      <c r="B56" s="44" t="s">
        <v>16</v>
      </c>
      <c r="C56" s="96" t="s">
        <v>11</v>
      </c>
      <c r="D56" s="97"/>
      <c r="E56" s="97"/>
      <c r="F56" s="98"/>
      <c r="G56" s="50">
        <f t="shared" ref="G56:L56" si="17">G51+G53+G55</f>
        <v>46.1</v>
      </c>
      <c r="H56" s="50">
        <f t="shared" si="17"/>
        <v>0</v>
      </c>
      <c r="I56" s="50">
        <f t="shared" si="17"/>
        <v>48.1</v>
      </c>
      <c r="J56" s="50">
        <f t="shared" si="17"/>
        <v>0</v>
      </c>
      <c r="K56" s="50">
        <f t="shared" si="17"/>
        <v>48.5</v>
      </c>
      <c r="L56" s="50">
        <f t="shared" si="17"/>
        <v>0</v>
      </c>
      <c r="M56" s="50" t="s">
        <v>24</v>
      </c>
      <c r="N56" s="54"/>
      <c r="O56" s="54"/>
      <c r="P56" s="54"/>
    </row>
    <row r="57" spans="1:16" ht="14.25" customHeight="1" x14ac:dyDescent="0.2">
      <c r="A57" s="47" t="s">
        <v>14</v>
      </c>
      <c r="B57" s="55" t="s">
        <v>17</v>
      </c>
      <c r="C57" s="99" t="s">
        <v>37</v>
      </c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1"/>
    </row>
    <row r="58" spans="1:16" ht="12.75" customHeight="1" x14ac:dyDescent="0.2">
      <c r="A58" s="84" t="s">
        <v>14</v>
      </c>
      <c r="B58" s="85" t="s">
        <v>17</v>
      </c>
      <c r="C58" s="86" t="s">
        <v>14</v>
      </c>
      <c r="D58" s="87" t="s">
        <v>42</v>
      </c>
      <c r="E58" s="88" t="s">
        <v>19</v>
      </c>
      <c r="F58" s="48" t="s">
        <v>121</v>
      </c>
      <c r="G58" s="4">
        <v>56.7</v>
      </c>
      <c r="H58" s="4">
        <v>48</v>
      </c>
      <c r="I58" s="4">
        <v>57</v>
      </c>
      <c r="J58" s="4">
        <v>48.5</v>
      </c>
      <c r="K58" s="4">
        <v>58</v>
      </c>
      <c r="L58" s="4">
        <v>49</v>
      </c>
      <c r="M58" s="80" t="s">
        <v>95</v>
      </c>
      <c r="N58" s="89">
        <v>1000</v>
      </c>
      <c r="O58" s="89">
        <v>950</v>
      </c>
      <c r="P58" s="89">
        <v>940</v>
      </c>
    </row>
    <row r="59" spans="1:16" ht="13.5" customHeight="1" x14ac:dyDescent="0.2">
      <c r="A59" s="84"/>
      <c r="B59" s="85"/>
      <c r="C59" s="86"/>
      <c r="D59" s="87"/>
      <c r="E59" s="88"/>
      <c r="F59" s="49" t="s">
        <v>10</v>
      </c>
      <c r="G59" s="14">
        <f t="shared" ref="G59:L59" si="18">SUM(G58:G58)</f>
        <v>56.7</v>
      </c>
      <c r="H59" s="14">
        <f t="shared" si="18"/>
        <v>48</v>
      </c>
      <c r="I59" s="14">
        <f t="shared" si="18"/>
        <v>57</v>
      </c>
      <c r="J59" s="14">
        <f t="shared" si="18"/>
        <v>48.5</v>
      </c>
      <c r="K59" s="14">
        <f t="shared" si="18"/>
        <v>58</v>
      </c>
      <c r="L59" s="14">
        <f t="shared" si="18"/>
        <v>49</v>
      </c>
      <c r="M59" s="80"/>
      <c r="N59" s="91"/>
      <c r="O59" s="91"/>
      <c r="P59" s="91"/>
    </row>
    <row r="60" spans="1:16" ht="11.25" customHeight="1" x14ac:dyDescent="0.2">
      <c r="A60" s="84" t="s">
        <v>14</v>
      </c>
      <c r="B60" s="85" t="s">
        <v>17</v>
      </c>
      <c r="C60" s="86" t="s">
        <v>15</v>
      </c>
      <c r="D60" s="87" t="s">
        <v>43</v>
      </c>
      <c r="E60" s="88" t="s">
        <v>19</v>
      </c>
      <c r="F60" s="48" t="s">
        <v>121</v>
      </c>
      <c r="G60" s="4">
        <v>47.4</v>
      </c>
      <c r="H60" s="4">
        <v>42.2</v>
      </c>
      <c r="I60" s="4">
        <v>48</v>
      </c>
      <c r="J60" s="4">
        <v>40.200000000000003</v>
      </c>
      <c r="K60" s="4">
        <v>49</v>
      </c>
      <c r="L60" s="4">
        <v>40.4</v>
      </c>
      <c r="M60" s="80" t="s">
        <v>116</v>
      </c>
      <c r="N60" s="81">
        <v>250</v>
      </c>
      <c r="O60" s="81">
        <v>246</v>
      </c>
      <c r="P60" s="81">
        <v>247</v>
      </c>
    </row>
    <row r="61" spans="1:16" ht="14.25" customHeight="1" x14ac:dyDescent="0.2">
      <c r="A61" s="84"/>
      <c r="B61" s="85"/>
      <c r="C61" s="86"/>
      <c r="D61" s="87"/>
      <c r="E61" s="88"/>
      <c r="F61" s="49" t="s">
        <v>10</v>
      </c>
      <c r="G61" s="14">
        <f t="shared" ref="G61:L61" si="19">SUM(G60:G60)</f>
        <v>47.4</v>
      </c>
      <c r="H61" s="14">
        <f t="shared" si="19"/>
        <v>42.2</v>
      </c>
      <c r="I61" s="14">
        <f t="shared" si="19"/>
        <v>48</v>
      </c>
      <c r="J61" s="14">
        <f t="shared" si="19"/>
        <v>40.200000000000003</v>
      </c>
      <c r="K61" s="14">
        <f t="shared" si="19"/>
        <v>49</v>
      </c>
      <c r="L61" s="14">
        <f t="shared" si="19"/>
        <v>40.4</v>
      </c>
      <c r="M61" s="80"/>
      <c r="N61" s="83"/>
      <c r="O61" s="83"/>
      <c r="P61" s="83"/>
    </row>
    <row r="62" spans="1:16" x14ac:dyDescent="0.2">
      <c r="A62" s="84" t="s">
        <v>14</v>
      </c>
      <c r="B62" s="85" t="s">
        <v>17</v>
      </c>
      <c r="C62" s="86" t="s">
        <v>16</v>
      </c>
      <c r="D62" s="87" t="s">
        <v>27</v>
      </c>
      <c r="E62" s="88" t="s">
        <v>19</v>
      </c>
      <c r="F62" s="48" t="s">
        <v>38</v>
      </c>
      <c r="G62" s="4">
        <v>22</v>
      </c>
      <c r="H62" s="4">
        <v>18</v>
      </c>
      <c r="I62" s="4">
        <v>23</v>
      </c>
      <c r="J62" s="4">
        <v>18.899999999999999</v>
      </c>
      <c r="K62" s="4">
        <v>24</v>
      </c>
      <c r="L62" s="7">
        <v>19.8</v>
      </c>
      <c r="M62" s="80" t="s">
        <v>106</v>
      </c>
      <c r="N62" s="89">
        <v>11</v>
      </c>
      <c r="O62" s="89">
        <v>11</v>
      </c>
      <c r="P62" s="89">
        <v>11</v>
      </c>
    </row>
    <row r="63" spans="1:16" ht="12.75" customHeight="1" x14ac:dyDescent="0.2">
      <c r="A63" s="84"/>
      <c r="B63" s="85"/>
      <c r="C63" s="86"/>
      <c r="D63" s="87"/>
      <c r="E63" s="88"/>
      <c r="F63" s="48" t="s">
        <v>120</v>
      </c>
      <c r="G63" s="4">
        <v>19</v>
      </c>
      <c r="H63" s="4"/>
      <c r="I63" s="4">
        <v>19.5</v>
      </c>
      <c r="J63" s="4"/>
      <c r="K63" s="4">
        <v>20</v>
      </c>
      <c r="L63" s="7"/>
      <c r="M63" s="80"/>
      <c r="N63" s="90"/>
      <c r="O63" s="90"/>
      <c r="P63" s="90"/>
    </row>
    <row r="64" spans="1:16" x14ac:dyDescent="0.2">
      <c r="A64" s="84"/>
      <c r="B64" s="85"/>
      <c r="C64" s="86"/>
      <c r="D64" s="87"/>
      <c r="E64" s="88"/>
      <c r="F64" s="49" t="s">
        <v>10</v>
      </c>
      <c r="G64" s="14">
        <f t="shared" ref="G64:L64" si="20">SUM(G62:G63)</f>
        <v>41</v>
      </c>
      <c r="H64" s="14">
        <f t="shared" si="20"/>
        <v>18</v>
      </c>
      <c r="I64" s="14">
        <f t="shared" si="20"/>
        <v>42.5</v>
      </c>
      <c r="J64" s="14">
        <f t="shared" si="20"/>
        <v>18.899999999999999</v>
      </c>
      <c r="K64" s="14">
        <f t="shared" si="20"/>
        <v>44</v>
      </c>
      <c r="L64" s="14">
        <f t="shared" si="20"/>
        <v>19.8</v>
      </c>
      <c r="M64" s="80"/>
      <c r="N64" s="91"/>
      <c r="O64" s="91"/>
      <c r="P64" s="91"/>
    </row>
    <row r="65" spans="1:16" ht="13.5" customHeight="1" x14ac:dyDescent="0.2">
      <c r="A65" s="84" t="s">
        <v>14</v>
      </c>
      <c r="B65" s="85" t="s">
        <v>17</v>
      </c>
      <c r="C65" s="86" t="s">
        <v>17</v>
      </c>
      <c r="D65" s="87" t="s">
        <v>29</v>
      </c>
      <c r="E65" s="88" t="s">
        <v>104</v>
      </c>
      <c r="F65" s="48" t="s">
        <v>38</v>
      </c>
      <c r="G65" s="4">
        <v>5.6</v>
      </c>
      <c r="H65" s="4"/>
      <c r="I65" s="4">
        <v>5.5</v>
      </c>
      <c r="J65" s="4"/>
      <c r="K65" s="4">
        <v>6</v>
      </c>
      <c r="L65" s="7"/>
      <c r="M65" s="80" t="s">
        <v>128</v>
      </c>
      <c r="N65" s="89">
        <v>7</v>
      </c>
      <c r="O65" s="89">
        <v>7</v>
      </c>
      <c r="P65" s="89">
        <v>7</v>
      </c>
    </row>
    <row r="66" spans="1:16" ht="15" customHeight="1" x14ac:dyDescent="0.2">
      <c r="A66" s="84"/>
      <c r="B66" s="85"/>
      <c r="C66" s="86"/>
      <c r="D66" s="87"/>
      <c r="E66" s="88"/>
      <c r="F66" s="49" t="s">
        <v>10</v>
      </c>
      <c r="G66" s="14">
        <f t="shared" ref="G66:L66" si="21">SUM(G65:G65)</f>
        <v>5.6</v>
      </c>
      <c r="H66" s="14">
        <f t="shared" si="21"/>
        <v>0</v>
      </c>
      <c r="I66" s="14">
        <f t="shared" si="21"/>
        <v>5.5</v>
      </c>
      <c r="J66" s="14">
        <f t="shared" si="21"/>
        <v>0</v>
      </c>
      <c r="K66" s="14">
        <f t="shared" si="21"/>
        <v>6</v>
      </c>
      <c r="L66" s="14">
        <f t="shared" si="21"/>
        <v>0</v>
      </c>
      <c r="M66" s="80"/>
      <c r="N66" s="91"/>
      <c r="O66" s="91"/>
      <c r="P66" s="91"/>
    </row>
    <row r="67" spans="1:16" ht="15" customHeight="1" x14ac:dyDescent="0.2">
      <c r="A67" s="84" t="s">
        <v>14</v>
      </c>
      <c r="B67" s="85" t="s">
        <v>17</v>
      </c>
      <c r="C67" s="86" t="s">
        <v>18</v>
      </c>
      <c r="D67" s="87" t="s">
        <v>123</v>
      </c>
      <c r="E67" s="88" t="s">
        <v>103</v>
      </c>
      <c r="F67" s="48" t="s">
        <v>38</v>
      </c>
      <c r="G67" s="4">
        <v>1</v>
      </c>
      <c r="H67" s="4"/>
      <c r="I67" s="4">
        <v>1</v>
      </c>
      <c r="J67" s="4"/>
      <c r="K67" s="4">
        <v>1</v>
      </c>
      <c r="L67" s="7"/>
      <c r="M67" s="80" t="s">
        <v>124</v>
      </c>
      <c r="N67" s="81">
        <v>7</v>
      </c>
      <c r="O67" s="81">
        <v>7</v>
      </c>
      <c r="P67" s="81">
        <v>7</v>
      </c>
    </row>
    <row r="68" spans="1:16" ht="15.75" customHeight="1" x14ac:dyDescent="0.2">
      <c r="A68" s="84"/>
      <c r="B68" s="85"/>
      <c r="C68" s="86"/>
      <c r="D68" s="87"/>
      <c r="E68" s="88"/>
      <c r="F68" s="49" t="s">
        <v>10</v>
      </c>
      <c r="G68" s="14">
        <f t="shared" ref="G68:L68" si="22">SUM(G67:G67)</f>
        <v>1</v>
      </c>
      <c r="H68" s="14">
        <f t="shared" si="22"/>
        <v>0</v>
      </c>
      <c r="I68" s="14">
        <f t="shared" si="22"/>
        <v>1</v>
      </c>
      <c r="J68" s="14">
        <f t="shared" si="22"/>
        <v>0</v>
      </c>
      <c r="K68" s="14">
        <f t="shared" si="22"/>
        <v>1</v>
      </c>
      <c r="L68" s="14">
        <f t="shared" si="22"/>
        <v>0</v>
      </c>
      <c r="M68" s="80"/>
      <c r="N68" s="83"/>
      <c r="O68" s="83"/>
      <c r="P68" s="83"/>
    </row>
    <row r="69" spans="1:16" s="61" customFormat="1" ht="12.75" customHeight="1" x14ac:dyDescent="0.2">
      <c r="A69" s="84" t="s">
        <v>14</v>
      </c>
      <c r="B69" s="85" t="s">
        <v>17</v>
      </c>
      <c r="C69" s="86" t="s">
        <v>19</v>
      </c>
      <c r="D69" s="87" t="s">
        <v>137</v>
      </c>
      <c r="E69" s="88" t="s">
        <v>19</v>
      </c>
      <c r="F69" s="48" t="s">
        <v>38</v>
      </c>
      <c r="G69" s="4"/>
      <c r="H69" s="4"/>
      <c r="I69" s="4"/>
      <c r="J69" s="4"/>
      <c r="K69" s="4"/>
      <c r="L69" s="7"/>
      <c r="M69" s="80" t="s">
        <v>135</v>
      </c>
      <c r="N69" s="81">
        <v>20</v>
      </c>
      <c r="O69" s="81">
        <v>20</v>
      </c>
      <c r="P69" s="81">
        <v>20</v>
      </c>
    </row>
    <row r="70" spans="1:16" s="61" customFormat="1" ht="12.75" customHeight="1" x14ac:dyDescent="0.2">
      <c r="A70" s="84"/>
      <c r="B70" s="85"/>
      <c r="C70" s="86"/>
      <c r="D70" s="87"/>
      <c r="E70" s="88"/>
      <c r="F70" s="49" t="s">
        <v>10</v>
      </c>
      <c r="G70" s="14">
        <f t="shared" ref="G70:L70" si="23">SUM(G69:G69)</f>
        <v>0</v>
      </c>
      <c r="H70" s="14">
        <f t="shared" si="23"/>
        <v>0</v>
      </c>
      <c r="I70" s="14">
        <f t="shared" si="23"/>
        <v>0</v>
      </c>
      <c r="J70" s="14">
        <f t="shared" si="23"/>
        <v>0</v>
      </c>
      <c r="K70" s="14">
        <f t="shared" si="23"/>
        <v>0</v>
      </c>
      <c r="L70" s="14">
        <f t="shared" si="23"/>
        <v>0</v>
      </c>
      <c r="M70" s="80"/>
      <c r="N70" s="83"/>
      <c r="O70" s="83"/>
      <c r="P70" s="83"/>
    </row>
    <row r="71" spans="1:16" s="61" customFormat="1" ht="9" customHeight="1" x14ac:dyDescent="0.2">
      <c r="A71" s="84" t="s">
        <v>14</v>
      </c>
      <c r="B71" s="85" t="s">
        <v>17</v>
      </c>
      <c r="C71" s="86" t="s">
        <v>20</v>
      </c>
      <c r="D71" s="87" t="s">
        <v>138</v>
      </c>
      <c r="E71" s="88" t="s">
        <v>19</v>
      </c>
      <c r="F71" s="48" t="s">
        <v>156</v>
      </c>
      <c r="G71" s="4"/>
      <c r="H71" s="4"/>
      <c r="I71" s="4"/>
      <c r="J71" s="4"/>
      <c r="K71" s="4"/>
      <c r="L71" s="7"/>
      <c r="M71" s="80" t="s">
        <v>136</v>
      </c>
      <c r="N71" s="81">
        <v>1</v>
      </c>
      <c r="O71" s="81">
        <v>1</v>
      </c>
      <c r="P71" s="81">
        <v>1</v>
      </c>
    </row>
    <row r="72" spans="1:16" s="61" customFormat="1" ht="16.5" customHeight="1" x14ac:dyDescent="0.2">
      <c r="A72" s="84"/>
      <c r="B72" s="85"/>
      <c r="C72" s="86"/>
      <c r="D72" s="87"/>
      <c r="E72" s="88"/>
      <c r="F72" s="49" t="s">
        <v>10</v>
      </c>
      <c r="G72" s="14">
        <f t="shared" ref="G72:L72" si="24">SUM(G71:G71)</f>
        <v>0</v>
      </c>
      <c r="H72" s="14">
        <f t="shared" si="24"/>
        <v>0</v>
      </c>
      <c r="I72" s="14">
        <f t="shared" si="24"/>
        <v>0</v>
      </c>
      <c r="J72" s="14">
        <f t="shared" si="24"/>
        <v>0</v>
      </c>
      <c r="K72" s="14">
        <f t="shared" si="24"/>
        <v>0</v>
      </c>
      <c r="L72" s="14">
        <f t="shared" si="24"/>
        <v>0</v>
      </c>
      <c r="M72" s="80"/>
      <c r="N72" s="83"/>
      <c r="O72" s="83"/>
      <c r="P72" s="83"/>
    </row>
    <row r="73" spans="1:16" s="61" customFormat="1" ht="11.25" customHeight="1" x14ac:dyDescent="0.2">
      <c r="A73" s="84" t="s">
        <v>14</v>
      </c>
      <c r="B73" s="85" t="s">
        <v>17</v>
      </c>
      <c r="C73" s="86" t="s">
        <v>21</v>
      </c>
      <c r="D73" s="87" t="s">
        <v>139</v>
      </c>
      <c r="E73" s="88" t="s">
        <v>19</v>
      </c>
      <c r="F73" s="48" t="s">
        <v>38</v>
      </c>
      <c r="G73" s="4"/>
      <c r="H73" s="4"/>
      <c r="I73" s="4"/>
      <c r="J73" s="4"/>
      <c r="K73" s="4"/>
      <c r="L73" s="7"/>
      <c r="M73" s="80" t="s">
        <v>135</v>
      </c>
      <c r="N73" s="81">
        <v>1000</v>
      </c>
      <c r="O73" s="81">
        <v>950</v>
      </c>
      <c r="P73" s="81">
        <v>940</v>
      </c>
    </row>
    <row r="74" spans="1:16" s="61" customFormat="1" ht="15" customHeight="1" x14ac:dyDescent="0.2">
      <c r="A74" s="84"/>
      <c r="B74" s="85"/>
      <c r="C74" s="86"/>
      <c r="D74" s="87"/>
      <c r="E74" s="88"/>
      <c r="F74" s="49" t="s">
        <v>10</v>
      </c>
      <c r="G74" s="14">
        <f t="shared" ref="G74:L74" si="25">SUM(G73:G73)</f>
        <v>0</v>
      </c>
      <c r="H74" s="14">
        <f t="shared" si="25"/>
        <v>0</v>
      </c>
      <c r="I74" s="14">
        <f t="shared" si="25"/>
        <v>0</v>
      </c>
      <c r="J74" s="14">
        <f t="shared" si="25"/>
        <v>0</v>
      </c>
      <c r="K74" s="14">
        <f t="shared" si="25"/>
        <v>0</v>
      </c>
      <c r="L74" s="14">
        <f t="shared" si="25"/>
        <v>0</v>
      </c>
      <c r="M74" s="80"/>
      <c r="N74" s="83"/>
      <c r="O74" s="83"/>
      <c r="P74" s="83"/>
    </row>
    <row r="75" spans="1:16" s="61" customFormat="1" ht="12.75" customHeight="1" x14ac:dyDescent="0.2">
      <c r="A75" s="84" t="s">
        <v>14</v>
      </c>
      <c r="B75" s="85" t="s">
        <v>17</v>
      </c>
      <c r="C75" s="86" t="s">
        <v>22</v>
      </c>
      <c r="D75" s="87" t="s">
        <v>149</v>
      </c>
      <c r="E75" s="88" t="s">
        <v>19</v>
      </c>
      <c r="F75" s="48" t="s">
        <v>121</v>
      </c>
      <c r="G75" s="4">
        <v>26.7</v>
      </c>
      <c r="H75" s="4">
        <v>21.5</v>
      </c>
      <c r="I75" s="4">
        <v>27</v>
      </c>
      <c r="J75" s="4">
        <v>21.6</v>
      </c>
      <c r="K75" s="4">
        <v>28</v>
      </c>
      <c r="L75" s="7">
        <v>21.7</v>
      </c>
      <c r="M75" s="80" t="s">
        <v>150</v>
      </c>
      <c r="N75" s="81">
        <v>3</v>
      </c>
      <c r="O75" s="81">
        <v>3</v>
      </c>
      <c r="P75" s="81">
        <v>3</v>
      </c>
    </row>
    <row r="76" spans="1:16" s="61" customFormat="1" ht="14.25" customHeight="1" x14ac:dyDescent="0.2">
      <c r="A76" s="84"/>
      <c r="B76" s="85"/>
      <c r="C76" s="86"/>
      <c r="D76" s="87"/>
      <c r="E76" s="88"/>
      <c r="F76" s="49" t="s">
        <v>10</v>
      </c>
      <c r="G76" s="14">
        <f t="shared" ref="G76:L76" si="26">SUM(G75:G75)</f>
        <v>26.7</v>
      </c>
      <c r="H76" s="14">
        <f t="shared" si="26"/>
        <v>21.5</v>
      </c>
      <c r="I76" s="14">
        <f t="shared" si="26"/>
        <v>27</v>
      </c>
      <c r="J76" s="14">
        <f t="shared" si="26"/>
        <v>21.6</v>
      </c>
      <c r="K76" s="14">
        <f t="shared" si="26"/>
        <v>28</v>
      </c>
      <c r="L76" s="14">
        <f t="shared" si="26"/>
        <v>21.7</v>
      </c>
      <c r="M76" s="80"/>
      <c r="N76" s="83"/>
      <c r="O76" s="83"/>
      <c r="P76" s="83"/>
    </row>
    <row r="77" spans="1:16" s="61" customFormat="1" ht="11.25" customHeight="1" x14ac:dyDescent="0.2">
      <c r="A77" s="84" t="s">
        <v>14</v>
      </c>
      <c r="B77" s="85" t="s">
        <v>17</v>
      </c>
      <c r="C77" s="86" t="s">
        <v>160</v>
      </c>
      <c r="D77" s="87" t="s">
        <v>164</v>
      </c>
      <c r="E77" s="88" t="s">
        <v>161</v>
      </c>
      <c r="F77" s="48" t="s">
        <v>38</v>
      </c>
      <c r="G77" s="4"/>
      <c r="H77" s="4"/>
      <c r="I77" s="4"/>
      <c r="J77" s="4"/>
      <c r="K77" s="4"/>
      <c r="L77" s="7"/>
      <c r="M77" s="80" t="s">
        <v>163</v>
      </c>
      <c r="N77" s="81">
        <v>1550</v>
      </c>
      <c r="O77" s="81">
        <v>1570</v>
      </c>
      <c r="P77" s="81">
        <v>1580</v>
      </c>
    </row>
    <row r="78" spans="1:16" s="61" customFormat="1" ht="12.75" customHeight="1" x14ac:dyDescent="0.2">
      <c r="A78" s="84"/>
      <c r="B78" s="85"/>
      <c r="C78" s="86"/>
      <c r="D78" s="87"/>
      <c r="E78" s="88"/>
      <c r="F78" s="49" t="s">
        <v>10</v>
      </c>
      <c r="G78" s="14">
        <f t="shared" ref="G78:L78" si="27">SUM(G77:G77)</f>
        <v>0</v>
      </c>
      <c r="H78" s="14">
        <f t="shared" si="27"/>
        <v>0</v>
      </c>
      <c r="I78" s="14">
        <f t="shared" si="27"/>
        <v>0</v>
      </c>
      <c r="J78" s="14">
        <f t="shared" si="27"/>
        <v>0</v>
      </c>
      <c r="K78" s="14">
        <f t="shared" si="27"/>
        <v>0</v>
      </c>
      <c r="L78" s="14">
        <f t="shared" si="27"/>
        <v>0</v>
      </c>
      <c r="M78" s="80"/>
      <c r="N78" s="83"/>
      <c r="O78" s="83"/>
      <c r="P78" s="83"/>
    </row>
    <row r="79" spans="1:16" s="61" customFormat="1" ht="11.25" customHeight="1" x14ac:dyDescent="0.2">
      <c r="A79" s="84" t="s">
        <v>14</v>
      </c>
      <c r="B79" s="85" t="s">
        <v>17</v>
      </c>
      <c r="C79" s="86" t="s">
        <v>169</v>
      </c>
      <c r="D79" s="87" t="s">
        <v>171</v>
      </c>
      <c r="E79" s="88" t="s">
        <v>103</v>
      </c>
      <c r="F79" s="48" t="s">
        <v>38</v>
      </c>
      <c r="G79" s="4"/>
      <c r="H79" s="4"/>
      <c r="I79" s="4">
        <v>15</v>
      </c>
      <c r="J79" s="4"/>
      <c r="K79" s="4">
        <v>30</v>
      </c>
      <c r="L79" s="75"/>
      <c r="M79" s="80" t="s">
        <v>170</v>
      </c>
      <c r="N79" s="81">
        <v>0</v>
      </c>
      <c r="O79" s="81">
        <v>0</v>
      </c>
      <c r="P79" s="81">
        <v>1</v>
      </c>
    </row>
    <row r="80" spans="1:16" s="61" customFormat="1" ht="11.25" customHeight="1" x14ac:dyDescent="0.2">
      <c r="A80" s="84"/>
      <c r="B80" s="85"/>
      <c r="C80" s="86"/>
      <c r="D80" s="87"/>
      <c r="E80" s="88"/>
      <c r="F80" s="48" t="s">
        <v>143</v>
      </c>
      <c r="G80" s="4"/>
      <c r="H80" s="4"/>
      <c r="I80" s="4">
        <v>85</v>
      </c>
      <c r="J80" s="4"/>
      <c r="K80" s="4">
        <v>170</v>
      </c>
      <c r="L80" s="75"/>
      <c r="M80" s="80"/>
      <c r="N80" s="82"/>
      <c r="O80" s="82"/>
      <c r="P80" s="82"/>
    </row>
    <row r="81" spans="1:16" s="61" customFormat="1" ht="12.75" customHeight="1" x14ac:dyDescent="0.2">
      <c r="A81" s="84"/>
      <c r="B81" s="85"/>
      <c r="C81" s="86"/>
      <c r="D81" s="87"/>
      <c r="E81" s="88"/>
      <c r="F81" s="49" t="s">
        <v>10</v>
      </c>
      <c r="G81" s="14">
        <f>SUM(G79:G80)</f>
        <v>0</v>
      </c>
      <c r="H81" s="14">
        <f t="shared" ref="H81:L81" si="28">SUM(H79:H80)</f>
        <v>0</v>
      </c>
      <c r="I81" s="14">
        <f t="shared" si="28"/>
        <v>100</v>
      </c>
      <c r="J81" s="14">
        <f t="shared" si="28"/>
        <v>0</v>
      </c>
      <c r="K81" s="14">
        <f t="shared" si="28"/>
        <v>200</v>
      </c>
      <c r="L81" s="14">
        <f t="shared" si="28"/>
        <v>0</v>
      </c>
      <c r="M81" s="80"/>
      <c r="N81" s="83"/>
      <c r="O81" s="83"/>
      <c r="P81" s="83"/>
    </row>
    <row r="82" spans="1:16" ht="12.75" customHeight="1" x14ac:dyDescent="0.2">
      <c r="A82" s="45" t="s">
        <v>14</v>
      </c>
      <c r="B82" s="44" t="s">
        <v>17</v>
      </c>
      <c r="C82" s="96" t="s">
        <v>11</v>
      </c>
      <c r="D82" s="97"/>
      <c r="E82" s="97"/>
      <c r="F82" s="98"/>
      <c r="G82" s="50">
        <f>G59+G61+G64+G66+G68+G70+G72+G74+G76+G78+G81</f>
        <v>178.39999999999998</v>
      </c>
      <c r="H82" s="50">
        <f t="shared" ref="H82:L82" si="29">H59+H61+H64+H66+H68+H70+H72+H74+H76+H78+H81</f>
        <v>129.69999999999999</v>
      </c>
      <c r="I82" s="50">
        <f t="shared" si="29"/>
        <v>281</v>
      </c>
      <c r="J82" s="50">
        <f t="shared" si="29"/>
        <v>129.19999999999999</v>
      </c>
      <c r="K82" s="50">
        <f t="shared" si="29"/>
        <v>386</v>
      </c>
      <c r="L82" s="50">
        <f t="shared" si="29"/>
        <v>130.9</v>
      </c>
      <c r="M82" s="50" t="s">
        <v>24</v>
      </c>
      <c r="N82" s="54"/>
      <c r="O82" s="54"/>
      <c r="P82" s="54"/>
    </row>
    <row r="83" spans="1:16" ht="11.25" customHeight="1" x14ac:dyDescent="0.2">
      <c r="A83" s="47" t="s">
        <v>14</v>
      </c>
      <c r="B83" s="125" t="s">
        <v>12</v>
      </c>
      <c r="C83" s="126"/>
      <c r="D83" s="126"/>
      <c r="E83" s="126"/>
      <c r="F83" s="127"/>
      <c r="G83" s="56">
        <f t="shared" ref="G83:L83" si="30">G34+G48+G56+G82</f>
        <v>6193.4</v>
      </c>
      <c r="H83" s="56">
        <f t="shared" si="30"/>
        <v>2320.8000000000002</v>
      </c>
      <c r="I83" s="56">
        <f t="shared" si="30"/>
        <v>6198.7</v>
      </c>
      <c r="J83" s="56">
        <f t="shared" si="30"/>
        <v>2305.1</v>
      </c>
      <c r="K83" s="56">
        <f t="shared" si="30"/>
        <v>6317.2999999999993</v>
      </c>
      <c r="L83" s="56">
        <f t="shared" si="30"/>
        <v>2308.5</v>
      </c>
      <c r="M83" s="56" t="s">
        <v>24</v>
      </c>
      <c r="N83" s="56" t="s">
        <v>24</v>
      </c>
      <c r="O83" s="56" t="s">
        <v>24</v>
      </c>
      <c r="P83" s="56" t="s">
        <v>24</v>
      </c>
    </row>
    <row r="84" spans="1:16" ht="11.25" customHeight="1" x14ac:dyDescent="0.2">
      <c r="A84" s="119" t="s">
        <v>13</v>
      </c>
      <c r="B84" s="120"/>
      <c r="C84" s="120"/>
      <c r="D84" s="120"/>
      <c r="E84" s="120"/>
      <c r="F84" s="121"/>
      <c r="G84" s="57">
        <f>SUM(G83)</f>
        <v>6193.4</v>
      </c>
      <c r="H84" s="57">
        <f t="shared" ref="H84:L84" si="31">SUM(H83)</f>
        <v>2320.8000000000002</v>
      </c>
      <c r="I84" s="57">
        <f t="shared" si="31"/>
        <v>6198.7</v>
      </c>
      <c r="J84" s="57">
        <f t="shared" si="31"/>
        <v>2305.1</v>
      </c>
      <c r="K84" s="57">
        <f t="shared" si="31"/>
        <v>6317.2999999999993</v>
      </c>
      <c r="L84" s="57">
        <f t="shared" si="31"/>
        <v>2308.5</v>
      </c>
      <c r="M84" s="57" t="s">
        <v>24</v>
      </c>
      <c r="N84" s="57" t="s">
        <v>24</v>
      </c>
      <c r="O84" s="57" t="s">
        <v>24</v>
      </c>
      <c r="P84" s="57" t="s">
        <v>24</v>
      </c>
    </row>
    <row r="87" spans="1:16" ht="12.75" customHeight="1" x14ac:dyDescent="0.2">
      <c r="A87" s="122" t="s">
        <v>26</v>
      </c>
      <c r="B87" s="122"/>
      <c r="C87" s="123" t="s">
        <v>52</v>
      </c>
      <c r="D87" s="123"/>
      <c r="E87" s="123"/>
      <c r="F87" s="58" t="s">
        <v>38</v>
      </c>
      <c r="G87" s="11">
        <f>G27+G29+G36+G42+G52+G54+G62+G65+G15+G18+G21+G67+G44+G32+G77+G79</f>
        <v>4470.3</v>
      </c>
      <c r="H87" s="11">
        <f t="shared" ref="H87:L87" si="32">H27+H29+H36+H42+H52+H54+H62+H65+H15+H18+H21+H67+H44+H32+H77+H79</f>
        <v>1627.8000000000002</v>
      </c>
      <c r="I87" s="11">
        <f t="shared" si="32"/>
        <v>4409.2</v>
      </c>
      <c r="J87" s="11">
        <f t="shared" si="32"/>
        <v>1624.2</v>
      </c>
      <c r="K87" s="11">
        <f t="shared" si="32"/>
        <v>4433.3999999999996</v>
      </c>
      <c r="L87" s="11">
        <f t="shared" si="32"/>
        <v>1626.1</v>
      </c>
      <c r="M87" s="12"/>
      <c r="N87" s="12"/>
    </row>
    <row r="88" spans="1:16" ht="11.25" customHeight="1" x14ac:dyDescent="0.2">
      <c r="A88" s="122"/>
      <c r="B88" s="122"/>
      <c r="C88" s="124" t="s">
        <v>54</v>
      </c>
      <c r="D88" s="124"/>
      <c r="E88" s="124"/>
      <c r="F88" s="58" t="s">
        <v>121</v>
      </c>
      <c r="G88" s="11">
        <f t="shared" ref="G88:L88" si="33">G23+G25+G31+G50+G58+G60+G40+G69+G71+G73+G75+G16</f>
        <v>1243.7</v>
      </c>
      <c r="H88" s="11">
        <f t="shared" si="33"/>
        <v>600.40000000000009</v>
      </c>
      <c r="I88" s="11">
        <f t="shared" si="33"/>
        <v>1251</v>
      </c>
      <c r="J88" s="11">
        <f t="shared" si="33"/>
        <v>599.9</v>
      </c>
      <c r="K88" s="11">
        <f t="shared" si="33"/>
        <v>1257.7</v>
      </c>
      <c r="L88" s="11">
        <f t="shared" si="33"/>
        <v>600.90000000000009</v>
      </c>
      <c r="M88" s="12"/>
      <c r="N88" s="12"/>
    </row>
    <row r="89" spans="1:16" ht="11.25" customHeight="1" x14ac:dyDescent="0.2">
      <c r="A89" s="122"/>
      <c r="B89" s="122"/>
      <c r="C89" s="123" t="s">
        <v>53</v>
      </c>
      <c r="D89" s="123"/>
      <c r="E89" s="123"/>
      <c r="F89" s="58" t="s">
        <v>120</v>
      </c>
      <c r="G89" s="11">
        <f t="shared" ref="G89:L89" si="34">G37+G63</f>
        <v>192</v>
      </c>
      <c r="H89" s="11">
        <f t="shared" si="34"/>
        <v>80.2</v>
      </c>
      <c r="I89" s="11">
        <f t="shared" si="34"/>
        <v>193.5</v>
      </c>
      <c r="J89" s="11">
        <f t="shared" si="34"/>
        <v>81</v>
      </c>
      <c r="K89" s="11">
        <f t="shared" si="34"/>
        <v>195</v>
      </c>
      <c r="L89" s="11">
        <f t="shared" si="34"/>
        <v>81.5</v>
      </c>
      <c r="M89" s="12"/>
      <c r="N89" s="12"/>
    </row>
    <row r="90" spans="1:16" ht="11.25" customHeight="1" x14ac:dyDescent="0.2">
      <c r="A90" s="122"/>
      <c r="B90" s="122"/>
      <c r="C90" s="123" t="s">
        <v>122</v>
      </c>
      <c r="D90" s="123"/>
      <c r="E90" s="123"/>
      <c r="F90" s="58" t="s">
        <v>119</v>
      </c>
      <c r="G90" s="11">
        <f>SUM(G19+G38)</f>
        <v>259.3</v>
      </c>
      <c r="H90" s="11">
        <f t="shared" ref="H90:L90" si="35">SUM(H19+H38)</f>
        <v>0</v>
      </c>
      <c r="I90" s="11">
        <f t="shared" si="35"/>
        <v>260</v>
      </c>
      <c r="J90" s="11">
        <f t="shared" si="35"/>
        <v>0</v>
      </c>
      <c r="K90" s="11">
        <f t="shared" si="35"/>
        <v>261.2</v>
      </c>
      <c r="L90" s="11">
        <f t="shared" si="35"/>
        <v>0</v>
      </c>
      <c r="M90" s="12"/>
      <c r="N90" s="12"/>
    </row>
    <row r="91" spans="1:16" ht="10.15" customHeight="1" x14ac:dyDescent="0.2">
      <c r="A91" s="122"/>
      <c r="B91" s="122"/>
      <c r="C91" s="116" t="s">
        <v>144</v>
      </c>
      <c r="D91" s="117"/>
      <c r="E91" s="118"/>
      <c r="F91" s="58" t="s">
        <v>143</v>
      </c>
      <c r="G91" s="11">
        <f>SUM(G39+G46+G80)</f>
        <v>28.1</v>
      </c>
      <c r="H91" s="11">
        <f t="shared" ref="H91:L91" si="36">SUM(H39+H46+H80)</f>
        <v>12.4</v>
      </c>
      <c r="I91" s="11">
        <f t="shared" si="36"/>
        <v>85</v>
      </c>
      <c r="J91" s="11">
        <f t="shared" si="36"/>
        <v>0</v>
      </c>
      <c r="K91" s="11">
        <f t="shared" si="36"/>
        <v>170</v>
      </c>
      <c r="L91" s="11">
        <f t="shared" si="36"/>
        <v>0</v>
      </c>
      <c r="M91" s="12"/>
      <c r="N91" s="12"/>
    </row>
    <row r="92" spans="1:16" ht="11.25" customHeight="1" x14ac:dyDescent="0.2">
      <c r="A92" s="122"/>
      <c r="B92" s="122"/>
      <c r="C92" s="116"/>
      <c r="D92" s="117"/>
      <c r="E92" s="117"/>
      <c r="F92" s="118"/>
      <c r="G92" s="59">
        <f>SUM(G87:G91)</f>
        <v>6193.4000000000005</v>
      </c>
      <c r="H92" s="59">
        <f t="shared" ref="H92:L92" si="37">SUM(H87:H91)</f>
        <v>2320.8000000000002</v>
      </c>
      <c r="I92" s="59">
        <f t="shared" si="37"/>
        <v>6198.7</v>
      </c>
      <c r="J92" s="59">
        <f t="shared" si="37"/>
        <v>2305.1</v>
      </c>
      <c r="K92" s="59">
        <f t="shared" si="37"/>
        <v>6317.2999999999993</v>
      </c>
      <c r="L92" s="59">
        <f t="shared" si="37"/>
        <v>2308.5</v>
      </c>
      <c r="M92" s="13"/>
      <c r="N92" s="13"/>
    </row>
    <row r="95" spans="1:16" x14ac:dyDescent="0.2">
      <c r="G95" s="6"/>
      <c r="H95" s="6"/>
      <c r="I95" s="6"/>
      <c r="J95" s="6"/>
      <c r="K95" s="6"/>
      <c r="L95" s="6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</sheetData>
  <mergeCells count="279">
    <mergeCell ref="M1:P1"/>
    <mergeCell ref="A67:A68"/>
    <mergeCell ref="B67:B68"/>
    <mergeCell ref="C67:C68"/>
    <mergeCell ref="D67:D68"/>
    <mergeCell ref="E67:E68"/>
    <mergeCell ref="A60:A61"/>
    <mergeCell ref="A31:A33"/>
    <mergeCell ref="B31:B33"/>
    <mergeCell ref="C31:C33"/>
    <mergeCell ref="D31:D33"/>
    <mergeCell ref="E31:E33"/>
    <mergeCell ref="M31:M33"/>
    <mergeCell ref="M67:M68"/>
    <mergeCell ref="A54:A55"/>
    <mergeCell ref="B54:B55"/>
    <mergeCell ref="C54:C55"/>
    <mergeCell ref="A36:A41"/>
    <mergeCell ref="B36:B41"/>
    <mergeCell ref="D36:D41"/>
    <mergeCell ref="M36:M41"/>
    <mergeCell ref="A62:A64"/>
    <mergeCell ref="B62:B64"/>
    <mergeCell ref="E62:E64"/>
    <mergeCell ref="C92:F92"/>
    <mergeCell ref="A84:F84"/>
    <mergeCell ref="A87:B92"/>
    <mergeCell ref="C87:E87"/>
    <mergeCell ref="C88:E88"/>
    <mergeCell ref="C91:E91"/>
    <mergeCell ref="A65:A66"/>
    <mergeCell ref="C65:C66"/>
    <mergeCell ref="D65:D66"/>
    <mergeCell ref="E65:E66"/>
    <mergeCell ref="B69:B70"/>
    <mergeCell ref="B65:B66"/>
    <mergeCell ref="C90:E90"/>
    <mergeCell ref="C82:F82"/>
    <mergeCell ref="B83:F83"/>
    <mergeCell ref="C89:E89"/>
    <mergeCell ref="A79:A81"/>
    <mergeCell ref="B79:B81"/>
    <mergeCell ref="C79:C81"/>
    <mergeCell ref="D79:D81"/>
    <mergeCell ref="E79:E81"/>
    <mergeCell ref="A58:A59"/>
    <mergeCell ref="A69:A70"/>
    <mergeCell ref="A75:A76"/>
    <mergeCell ref="B75:B76"/>
    <mergeCell ref="C75:C76"/>
    <mergeCell ref="D75:D76"/>
    <mergeCell ref="E75:E76"/>
    <mergeCell ref="A52:A53"/>
    <mergeCell ref="B52:B53"/>
    <mergeCell ref="C52:C53"/>
    <mergeCell ref="D52:D53"/>
    <mergeCell ref="E54:E55"/>
    <mergeCell ref="B60:B61"/>
    <mergeCell ref="C58:C59"/>
    <mergeCell ref="D58:D59"/>
    <mergeCell ref="B58:B59"/>
    <mergeCell ref="M52:M53"/>
    <mergeCell ref="M54:M55"/>
    <mergeCell ref="C56:F56"/>
    <mergeCell ref="D54:D55"/>
    <mergeCell ref="C57:P57"/>
    <mergeCell ref="M58:M59"/>
    <mergeCell ref="N52:N53"/>
    <mergeCell ref="O52:O53"/>
    <mergeCell ref="N60:N61"/>
    <mergeCell ref="O60:O61"/>
    <mergeCell ref="P60:P61"/>
    <mergeCell ref="M60:M61"/>
    <mergeCell ref="E52:E53"/>
    <mergeCell ref="P52:P53"/>
    <mergeCell ref="N54:N55"/>
    <mergeCell ref="O54:O55"/>
    <mergeCell ref="P54:P55"/>
    <mergeCell ref="N58:N59"/>
    <mergeCell ref="O58:O59"/>
    <mergeCell ref="P58:P59"/>
    <mergeCell ref="C60:C61"/>
    <mergeCell ref="D60:D61"/>
    <mergeCell ref="E60:E61"/>
    <mergeCell ref="E58:E59"/>
    <mergeCell ref="A44:A45"/>
    <mergeCell ref="B44:B45"/>
    <mergeCell ref="C44:C45"/>
    <mergeCell ref="D44:D45"/>
    <mergeCell ref="E44:E45"/>
    <mergeCell ref="M44:M45"/>
    <mergeCell ref="A23:A24"/>
    <mergeCell ref="B23:B24"/>
    <mergeCell ref="A25:A26"/>
    <mergeCell ref="D25:D26"/>
    <mergeCell ref="E25:E26"/>
    <mergeCell ref="D23:D24"/>
    <mergeCell ref="C29:C30"/>
    <mergeCell ref="D29:D30"/>
    <mergeCell ref="E29:E30"/>
    <mergeCell ref="A29:A30"/>
    <mergeCell ref="A27:A28"/>
    <mergeCell ref="B27:B28"/>
    <mergeCell ref="C27:C28"/>
    <mergeCell ref="D27:D28"/>
    <mergeCell ref="E27:E28"/>
    <mergeCell ref="M42:M43"/>
    <mergeCell ref="B29:B30"/>
    <mergeCell ref="B25:B26"/>
    <mergeCell ref="C25:C26"/>
    <mergeCell ref="E21:E22"/>
    <mergeCell ref="C23:C24"/>
    <mergeCell ref="A18:A20"/>
    <mergeCell ref="B18:B20"/>
    <mergeCell ref="C18:C20"/>
    <mergeCell ref="D18:D20"/>
    <mergeCell ref="E18:E20"/>
    <mergeCell ref="A21:A22"/>
    <mergeCell ref="B21:B22"/>
    <mergeCell ref="C21:C22"/>
    <mergeCell ref="D21:D22"/>
    <mergeCell ref="N9:P9"/>
    <mergeCell ref="A11:P11"/>
    <mergeCell ref="A12:P12"/>
    <mergeCell ref="B13:P13"/>
    <mergeCell ref="C14:P14"/>
    <mergeCell ref="A15:A17"/>
    <mergeCell ref="B15:B17"/>
    <mergeCell ref="C15:C17"/>
    <mergeCell ref="D15:D17"/>
    <mergeCell ref="J9:J10"/>
    <mergeCell ref="I9:I10"/>
    <mergeCell ref="K9:K10"/>
    <mergeCell ref="M9:M10"/>
    <mergeCell ref="H9:H10"/>
    <mergeCell ref="L9:L10"/>
    <mergeCell ref="C36:C41"/>
    <mergeCell ref="E36:E41"/>
    <mergeCell ref="A2:P2"/>
    <mergeCell ref="A3:P3"/>
    <mergeCell ref="A4:P4"/>
    <mergeCell ref="A5:P5"/>
    <mergeCell ref="A6:P6"/>
    <mergeCell ref="A42:A43"/>
    <mergeCell ref="B42:B43"/>
    <mergeCell ref="C42:C43"/>
    <mergeCell ref="D42:D43"/>
    <mergeCell ref="E42:E43"/>
    <mergeCell ref="A7:P7"/>
    <mergeCell ref="A8:A10"/>
    <mergeCell ref="B8:B10"/>
    <mergeCell ref="C8:C10"/>
    <mergeCell ref="D8:D10"/>
    <mergeCell ref="E8:E10"/>
    <mergeCell ref="F8:F10"/>
    <mergeCell ref="G8:H8"/>
    <mergeCell ref="I8:J8"/>
    <mergeCell ref="K8:L8"/>
    <mergeCell ref="M8:P8"/>
    <mergeCell ref="G9:G10"/>
    <mergeCell ref="A46:A47"/>
    <mergeCell ref="B46:B47"/>
    <mergeCell ref="C46:C47"/>
    <mergeCell ref="D46:D47"/>
    <mergeCell ref="A50:A51"/>
    <mergeCell ref="D50:D51"/>
    <mergeCell ref="C48:F48"/>
    <mergeCell ref="C49:P49"/>
    <mergeCell ref="E46:E47"/>
    <mergeCell ref="M46:M47"/>
    <mergeCell ref="E50:E51"/>
    <mergeCell ref="B50:B51"/>
    <mergeCell ref="O46:O47"/>
    <mergeCell ref="P46:P47"/>
    <mergeCell ref="N50:N51"/>
    <mergeCell ref="O50:O51"/>
    <mergeCell ref="P50:P51"/>
    <mergeCell ref="N46:N47"/>
    <mergeCell ref="M50:M51"/>
    <mergeCell ref="C50:C51"/>
    <mergeCell ref="C34:F34"/>
    <mergeCell ref="C35:P35"/>
    <mergeCell ref="E15:E17"/>
    <mergeCell ref="M15:M17"/>
    <mergeCell ref="M18:M20"/>
    <mergeCell ref="M21:M22"/>
    <mergeCell ref="M23:M24"/>
    <mergeCell ref="M29:M30"/>
    <mergeCell ref="N15:N17"/>
    <mergeCell ref="O15:O17"/>
    <mergeCell ref="P15:P17"/>
    <mergeCell ref="N18:N20"/>
    <mergeCell ref="O18:O20"/>
    <mergeCell ref="P18:P20"/>
    <mergeCell ref="N21:N22"/>
    <mergeCell ref="O21:O22"/>
    <mergeCell ref="P21:P22"/>
    <mergeCell ref="N23:N24"/>
    <mergeCell ref="O23:O24"/>
    <mergeCell ref="P23:P24"/>
    <mergeCell ref="N25:N26"/>
    <mergeCell ref="E23:E24"/>
    <mergeCell ref="M27:M28"/>
    <mergeCell ref="M25:M26"/>
    <mergeCell ref="N62:N64"/>
    <mergeCell ref="O62:O64"/>
    <mergeCell ref="P62:P64"/>
    <mergeCell ref="N65:N66"/>
    <mergeCell ref="O65:O66"/>
    <mergeCell ref="P65:P66"/>
    <mergeCell ref="M65:M66"/>
    <mergeCell ref="C73:C74"/>
    <mergeCell ref="D73:D74"/>
    <mergeCell ref="E73:E74"/>
    <mergeCell ref="M73:M74"/>
    <mergeCell ref="C69:C70"/>
    <mergeCell ref="D69:D70"/>
    <mergeCell ref="E69:E70"/>
    <mergeCell ref="M62:M64"/>
    <mergeCell ref="C62:C64"/>
    <mergeCell ref="D62:D64"/>
    <mergeCell ref="N67:N68"/>
    <mergeCell ref="O67:O68"/>
    <mergeCell ref="M69:M70"/>
    <mergeCell ref="O71:O72"/>
    <mergeCell ref="P71:P72"/>
    <mergeCell ref="N73:N74"/>
    <mergeCell ref="O73:O74"/>
    <mergeCell ref="O25:O26"/>
    <mergeCell ref="P25:P26"/>
    <mergeCell ref="N27:N28"/>
    <mergeCell ref="O27:O28"/>
    <mergeCell ref="P27:P28"/>
    <mergeCell ref="N29:N30"/>
    <mergeCell ref="O29:O30"/>
    <mergeCell ref="P29:P30"/>
    <mergeCell ref="N31:N33"/>
    <mergeCell ref="O31:O33"/>
    <mergeCell ref="P31:P33"/>
    <mergeCell ref="N36:N41"/>
    <mergeCell ref="O36:O41"/>
    <mergeCell ref="P36:P41"/>
    <mergeCell ref="N42:N43"/>
    <mergeCell ref="O42:O43"/>
    <mergeCell ref="P42:P43"/>
    <mergeCell ref="N44:N45"/>
    <mergeCell ref="O44:O45"/>
    <mergeCell ref="P44:P45"/>
    <mergeCell ref="M75:M76"/>
    <mergeCell ref="A71:A72"/>
    <mergeCell ref="B71:B72"/>
    <mergeCell ref="C71:C72"/>
    <mergeCell ref="D71:D72"/>
    <mergeCell ref="E71:E72"/>
    <mergeCell ref="M71:M72"/>
    <mergeCell ref="A73:A74"/>
    <mergeCell ref="B73:B74"/>
    <mergeCell ref="N75:N76"/>
    <mergeCell ref="O75:O76"/>
    <mergeCell ref="P75:P76"/>
    <mergeCell ref="P67:P68"/>
    <mergeCell ref="N69:N70"/>
    <mergeCell ref="O69:O70"/>
    <mergeCell ref="P69:P70"/>
    <mergeCell ref="N71:N72"/>
    <mergeCell ref="P73:P74"/>
    <mergeCell ref="M79:M81"/>
    <mergeCell ref="N79:N81"/>
    <mergeCell ref="O79:O81"/>
    <mergeCell ref="P79:P81"/>
    <mergeCell ref="P77:P78"/>
    <mergeCell ref="A77:A78"/>
    <mergeCell ref="B77:B78"/>
    <mergeCell ref="C77:C78"/>
    <mergeCell ref="D77:D78"/>
    <mergeCell ref="E77:E78"/>
    <mergeCell ref="M77:M78"/>
    <mergeCell ref="N77:N78"/>
    <mergeCell ref="O77:O78"/>
  </mergeCells>
  <conditionalFormatting sqref="N67:P67 N42:P42 N46:P46 N21:P21 N27:P27 M8:P8 N69:P69 N71:P71 N73:P73 N75:P75 G64:L64 G61:L61 G55:L55 G59:L59 G53:L53 G51:L51 G66:L78 G24:L24 G30:L30 G26:L28 G33:L33 G17:L17 G45:L47 G41:L43 A83:P84 G20:L22 L79:L80">
    <cfRule type="cellIs" dxfId="5" priority="40" stopIfTrue="1" operator="equal">
      <formula>0</formula>
    </cfRule>
  </conditionalFormatting>
  <conditionalFormatting sqref="L67 L65 K63 L69 L73 L71 L62:L63 N54:P54 N52:P52 K52 L75 N29:P29 N25:P25 J29 H29 N31:P31 G25:J25 G31:L32">
    <cfRule type="cellIs" dxfId="4" priority="39" stopIfTrue="1" operator="equal">
      <formula>0</formula>
    </cfRule>
  </conditionalFormatting>
  <conditionalFormatting sqref="N77:P77">
    <cfRule type="cellIs" dxfId="3" priority="5" stopIfTrue="1" operator="equal">
      <formula>0</formula>
    </cfRule>
  </conditionalFormatting>
  <conditionalFormatting sqref="L77">
    <cfRule type="cellIs" dxfId="2" priority="4" stopIfTrue="1" operator="equal">
      <formula>0</formula>
    </cfRule>
  </conditionalFormatting>
  <conditionalFormatting sqref="G79:K80 G81:L81">
    <cfRule type="cellIs" dxfId="1" priority="3" stopIfTrue="1" operator="equal">
      <formula>0</formula>
    </cfRule>
  </conditionalFormatting>
  <conditionalFormatting sqref="N79:P80">
    <cfRule type="cellIs" dxfId="0" priority="2" stopIfTrue="1" operator="equal">
      <formula>0</formula>
    </cfRule>
  </conditionalFormatting>
  <printOptions horizontalCentered="1"/>
  <pageMargins left="0.55118110236220474" right="0.39370078740157483" top="0.98425196850393704" bottom="0.78740157480314965" header="0.59055118110236227" footer="0.51181102362204722"/>
  <pageSetup paperSize="9" firstPageNumber="8" orientation="landscape" useFirstPageNumber="1" r:id="rId1"/>
  <headerFooter alignWithMargins="0"/>
  <rowBreaks count="2" manualBreakCount="2">
    <brk id="26" max="21" man="1"/>
    <brk id="59" max="21" man="1"/>
  </rowBreaks>
  <ignoredErrors>
    <ignoredError sqref="E58 E60 E6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zoomScale="115" zoomScaleNormal="115" workbookViewId="0">
      <selection activeCell="B22" sqref="B22"/>
    </sheetView>
  </sheetViews>
  <sheetFormatPr defaultColWidth="9.140625" defaultRowHeight="12.75" x14ac:dyDescent="0.2"/>
  <cols>
    <col min="1" max="1" width="9.140625" style="20" customWidth="1"/>
    <col min="2" max="2" width="8.85546875" style="20" customWidth="1"/>
    <col min="3" max="3" width="8.7109375" style="20" customWidth="1"/>
    <col min="4" max="4" width="8.140625" style="20" customWidth="1"/>
    <col min="5" max="5" width="62.28515625" style="20" customWidth="1"/>
    <col min="6" max="6" width="10.28515625" style="20" customWidth="1"/>
    <col min="7" max="7" width="7.42578125" style="20" customWidth="1"/>
    <col min="8" max="9" width="9" style="20" customWidth="1"/>
    <col min="10" max="16384" width="9.140625" style="20"/>
  </cols>
  <sheetData>
    <row r="1" spans="1:9" ht="12.75" customHeight="1" x14ac:dyDescent="0.2">
      <c r="A1" s="141" t="s">
        <v>69</v>
      </c>
      <c r="B1" s="141"/>
      <c r="C1" s="141"/>
      <c r="D1" s="141"/>
      <c r="E1" s="141"/>
      <c r="F1" s="141"/>
      <c r="G1" s="141"/>
      <c r="H1" s="141"/>
      <c r="I1" s="141"/>
    </row>
    <row r="2" spans="1:9" ht="13.5" customHeight="1" x14ac:dyDescent="0.2">
      <c r="A2" s="142" t="s">
        <v>70</v>
      </c>
      <c r="B2" s="142"/>
      <c r="C2" s="142"/>
      <c r="D2" s="142"/>
      <c r="E2" s="142"/>
      <c r="F2" s="142"/>
      <c r="G2" s="142"/>
      <c r="H2" s="142"/>
      <c r="I2" s="142"/>
    </row>
    <row r="3" spans="1:9" ht="13.5" customHeight="1" x14ac:dyDescent="0.2">
      <c r="A3" s="143" t="s">
        <v>71</v>
      </c>
      <c r="B3" s="144"/>
      <c r="C3" s="144"/>
      <c r="D3" s="144"/>
      <c r="E3" s="144"/>
      <c r="F3" s="144"/>
      <c r="G3" s="144"/>
      <c r="H3" s="144"/>
      <c r="I3" s="144"/>
    </row>
    <row r="4" spans="1:9" s="23" customFormat="1" ht="36" customHeight="1" x14ac:dyDescent="0.15">
      <c r="A4" s="60" t="s">
        <v>72</v>
      </c>
      <c r="B4" s="60" t="s">
        <v>73</v>
      </c>
      <c r="C4" s="60" t="s">
        <v>0</v>
      </c>
      <c r="D4" s="60" t="s">
        <v>1</v>
      </c>
      <c r="E4" s="60" t="s">
        <v>74</v>
      </c>
      <c r="F4" s="60" t="s">
        <v>75</v>
      </c>
      <c r="G4" s="60" t="s">
        <v>159</v>
      </c>
      <c r="H4" s="60" t="s">
        <v>167</v>
      </c>
      <c r="I4" s="60" t="s">
        <v>176</v>
      </c>
    </row>
    <row r="5" spans="1:9" s="24" customFormat="1" ht="21.75" customHeight="1" x14ac:dyDescent="0.2">
      <c r="A5" s="25">
        <v>1</v>
      </c>
      <c r="B5" s="25"/>
      <c r="C5" s="25"/>
      <c r="D5" s="25"/>
      <c r="E5" s="18" t="s">
        <v>154</v>
      </c>
      <c r="F5" s="18" t="s">
        <v>76</v>
      </c>
      <c r="G5" s="42">
        <v>80</v>
      </c>
      <c r="H5" s="42">
        <v>81</v>
      </c>
      <c r="I5" s="42">
        <v>81</v>
      </c>
    </row>
    <row r="6" spans="1:9" s="24" customFormat="1" ht="22.5" x14ac:dyDescent="0.2">
      <c r="A6" s="25">
        <v>1</v>
      </c>
      <c r="B6" s="25">
        <v>2</v>
      </c>
      <c r="C6" s="25">
        <v>1</v>
      </c>
      <c r="D6" s="25"/>
      <c r="E6" s="18" t="s">
        <v>114</v>
      </c>
      <c r="F6" s="18" t="s">
        <v>77</v>
      </c>
      <c r="G6" s="42">
        <v>342</v>
      </c>
      <c r="H6" s="42">
        <v>353</v>
      </c>
      <c r="I6" s="42">
        <v>350</v>
      </c>
    </row>
    <row r="7" spans="1:9" s="24" customFormat="1" x14ac:dyDescent="0.2">
      <c r="A7" s="25">
        <v>1</v>
      </c>
      <c r="B7" s="25">
        <v>2</v>
      </c>
      <c r="C7" s="25">
        <v>1</v>
      </c>
      <c r="D7" s="25"/>
      <c r="E7" s="18" t="s">
        <v>78</v>
      </c>
      <c r="F7" s="18" t="s">
        <v>79</v>
      </c>
      <c r="G7" s="42">
        <v>16000</v>
      </c>
      <c r="H7" s="42">
        <v>15800</v>
      </c>
      <c r="I7" s="42">
        <v>15700</v>
      </c>
    </row>
    <row r="8" spans="1:9" s="24" customFormat="1" ht="12" customHeight="1" x14ac:dyDescent="0.2">
      <c r="A8" s="25">
        <v>1</v>
      </c>
      <c r="B8" s="25">
        <v>2</v>
      </c>
      <c r="C8" s="25">
        <v>1</v>
      </c>
      <c r="D8" s="25">
        <v>1</v>
      </c>
      <c r="E8" s="33" t="s">
        <v>39</v>
      </c>
      <c r="F8" s="35" t="s">
        <v>145</v>
      </c>
      <c r="G8" s="43">
        <f>'1 lentele'!N15</f>
        <v>1620</v>
      </c>
      <c r="H8" s="43">
        <f>'1 lentele'!O15</f>
        <v>1600</v>
      </c>
      <c r="I8" s="43">
        <f>'1 lentele'!P15</f>
        <v>1580</v>
      </c>
    </row>
    <row r="9" spans="1:9" s="24" customFormat="1" ht="10.5" customHeight="1" x14ac:dyDescent="0.2">
      <c r="A9" s="25">
        <v>1</v>
      </c>
      <c r="B9" s="25">
        <v>2</v>
      </c>
      <c r="C9" s="25">
        <v>1</v>
      </c>
      <c r="D9" s="25">
        <v>1</v>
      </c>
      <c r="E9" s="33" t="s">
        <v>99</v>
      </c>
      <c r="F9" s="35" t="s">
        <v>146</v>
      </c>
      <c r="G9" s="43">
        <f>'1 lentele'!N18</f>
        <v>1320</v>
      </c>
      <c r="H9" s="43">
        <f>'1 lentele'!O18</f>
        <v>1300</v>
      </c>
      <c r="I9" s="43">
        <f>'1 lentele'!P18</f>
        <v>1280</v>
      </c>
    </row>
    <row r="10" spans="1:9" s="24" customFormat="1" ht="22.5" x14ac:dyDescent="0.2">
      <c r="A10" s="25">
        <v>1</v>
      </c>
      <c r="B10" s="25">
        <v>2</v>
      </c>
      <c r="C10" s="25">
        <v>1</v>
      </c>
      <c r="D10" s="25">
        <v>1</v>
      </c>
      <c r="E10" s="34" t="s">
        <v>100</v>
      </c>
      <c r="F10" s="35" t="s">
        <v>147</v>
      </c>
      <c r="G10" s="43">
        <f>'1 lentele'!N21</f>
        <v>285</v>
      </c>
      <c r="H10" s="43">
        <f>'1 lentele'!O21</f>
        <v>282</v>
      </c>
      <c r="I10" s="43">
        <f>'1 lentele'!P21</f>
        <v>280</v>
      </c>
    </row>
    <row r="11" spans="1:9" s="24" customFormat="1" x14ac:dyDescent="0.2">
      <c r="A11" s="25">
        <v>1</v>
      </c>
      <c r="B11" s="25">
        <v>2</v>
      </c>
      <c r="C11" s="25">
        <v>1</v>
      </c>
      <c r="D11" s="25">
        <v>1</v>
      </c>
      <c r="E11" s="33" t="s">
        <v>82</v>
      </c>
      <c r="F11" s="35" t="s">
        <v>148</v>
      </c>
      <c r="G11" s="43">
        <f>'1 lentele'!N23</f>
        <v>300</v>
      </c>
      <c r="H11" s="43">
        <f>'1 lentele'!O23</f>
        <v>290</v>
      </c>
      <c r="I11" s="43">
        <f>'1 lentele'!P23</f>
        <v>285</v>
      </c>
    </row>
    <row r="12" spans="1:9" s="24" customFormat="1" x14ac:dyDescent="0.2">
      <c r="A12" s="25">
        <v>1</v>
      </c>
      <c r="B12" s="25">
        <v>2</v>
      </c>
      <c r="C12" s="25">
        <v>1</v>
      </c>
      <c r="D12" s="25">
        <v>1</v>
      </c>
      <c r="E12" s="33" t="s">
        <v>126</v>
      </c>
      <c r="F12" s="35" t="s">
        <v>80</v>
      </c>
      <c r="G12" s="43">
        <f>'1 lentele'!N25</f>
        <v>500</v>
      </c>
      <c r="H12" s="43">
        <f>'1 lentele'!O25</f>
        <v>490</v>
      </c>
      <c r="I12" s="43">
        <f>'1 lentele'!P25</f>
        <v>485</v>
      </c>
    </row>
    <row r="13" spans="1:9" s="24" customFormat="1" x14ac:dyDescent="0.2">
      <c r="A13" s="25">
        <v>1</v>
      </c>
      <c r="B13" s="25">
        <v>2</v>
      </c>
      <c r="C13" s="25">
        <v>1</v>
      </c>
      <c r="D13" s="25">
        <v>1</v>
      </c>
      <c r="E13" s="33" t="s">
        <v>85</v>
      </c>
      <c r="F13" s="35" t="s">
        <v>81</v>
      </c>
      <c r="G13" s="43">
        <f>'1 lentele'!N27</f>
        <v>650</v>
      </c>
      <c r="H13" s="43">
        <f>'1 lentele'!O27</f>
        <v>60</v>
      </c>
      <c r="I13" s="43">
        <f>'1 lentele'!P27</f>
        <v>58</v>
      </c>
    </row>
    <row r="14" spans="1:9" s="24" customFormat="1" x14ac:dyDescent="0.2">
      <c r="A14" s="25">
        <v>1</v>
      </c>
      <c r="B14" s="25">
        <v>2</v>
      </c>
      <c r="C14" s="25">
        <v>1</v>
      </c>
      <c r="D14" s="25">
        <v>1</v>
      </c>
      <c r="E14" s="33" t="s">
        <v>127</v>
      </c>
      <c r="F14" s="35" t="s">
        <v>83</v>
      </c>
      <c r="G14" s="43">
        <f>'1 lentele'!N29</f>
        <v>24</v>
      </c>
      <c r="H14" s="43">
        <f>'1 lentele'!O29</f>
        <v>26</v>
      </c>
      <c r="I14" s="43">
        <f>'1 lentele'!P29</f>
        <v>26</v>
      </c>
    </row>
    <row r="15" spans="1:9" s="24" customFormat="1" x14ac:dyDescent="0.2">
      <c r="A15" s="25">
        <v>1</v>
      </c>
      <c r="B15" s="25">
        <v>2</v>
      </c>
      <c r="C15" s="25">
        <v>1</v>
      </c>
      <c r="D15" s="25">
        <v>1</v>
      </c>
      <c r="E15" s="33" t="s">
        <v>142</v>
      </c>
      <c r="F15" s="35" t="s">
        <v>84</v>
      </c>
      <c r="G15" s="43">
        <f>'1 lentele'!N33</f>
        <v>0</v>
      </c>
      <c r="H15" s="43">
        <f>'1 lentele'!O33</f>
        <v>0</v>
      </c>
      <c r="I15" s="43">
        <f>'1 lentele'!P33</f>
        <v>0</v>
      </c>
    </row>
    <row r="16" spans="1:9" s="24" customFormat="1" x14ac:dyDescent="0.2">
      <c r="A16" s="25">
        <v>1</v>
      </c>
      <c r="B16" s="25">
        <v>2</v>
      </c>
      <c r="C16" s="25">
        <v>1</v>
      </c>
      <c r="D16" s="25">
        <v>2</v>
      </c>
      <c r="E16" s="33" t="s">
        <v>101</v>
      </c>
      <c r="F16" s="35" t="s">
        <v>86</v>
      </c>
      <c r="G16" s="43">
        <f>'1 lentele'!N36</f>
        <v>156</v>
      </c>
      <c r="H16" s="43">
        <f>'1 lentele'!O36</f>
        <v>156</v>
      </c>
      <c r="I16" s="43">
        <f>'1 lentele'!P36</f>
        <v>156</v>
      </c>
    </row>
    <row r="17" spans="1:9" s="24" customFormat="1" x14ac:dyDescent="0.2">
      <c r="A17" s="25">
        <v>1</v>
      </c>
      <c r="B17" s="25">
        <v>2</v>
      </c>
      <c r="C17" s="25">
        <v>1</v>
      </c>
      <c r="D17" s="25">
        <v>2</v>
      </c>
      <c r="E17" s="33" t="s">
        <v>102</v>
      </c>
      <c r="F17" s="35" t="s">
        <v>87</v>
      </c>
      <c r="G17" s="43">
        <f>'1 lentele'!N42</f>
        <v>130</v>
      </c>
      <c r="H17" s="43">
        <f>'1 lentele'!O42</f>
        <v>125</v>
      </c>
      <c r="I17" s="43">
        <f>'1 lentele'!P42</f>
        <v>120</v>
      </c>
    </row>
    <row r="18" spans="1:9" s="24" customFormat="1" x14ac:dyDescent="0.2">
      <c r="A18" s="25">
        <v>1</v>
      </c>
      <c r="B18" s="25">
        <v>2</v>
      </c>
      <c r="C18" s="25">
        <v>1</v>
      </c>
      <c r="D18" s="25">
        <v>2</v>
      </c>
      <c r="E18" s="33" t="s">
        <v>153</v>
      </c>
      <c r="F18" s="35" t="s">
        <v>88</v>
      </c>
      <c r="G18" s="43">
        <f>'1 lentele'!N44</f>
        <v>89</v>
      </c>
      <c r="H18" s="43">
        <f>'1 lentele'!O44</f>
        <v>88</v>
      </c>
      <c r="I18" s="43">
        <f>'1 lentele'!P44</f>
        <v>87</v>
      </c>
    </row>
    <row r="19" spans="1:9" s="24" customFormat="1" x14ac:dyDescent="0.2">
      <c r="A19" s="25">
        <v>1</v>
      </c>
      <c r="B19" s="25">
        <v>2</v>
      </c>
      <c r="C19" s="25">
        <v>1</v>
      </c>
      <c r="D19" s="25">
        <v>2</v>
      </c>
      <c r="E19" s="33" t="s">
        <v>132</v>
      </c>
      <c r="F19" s="35" t="s">
        <v>133</v>
      </c>
      <c r="G19" s="43">
        <f>SUM('1 lentele'!N46)</f>
        <v>10</v>
      </c>
      <c r="H19" s="43">
        <f>SUM('1 lentele'!O46)</f>
        <v>0</v>
      </c>
      <c r="I19" s="43">
        <f>SUM('1 lentele'!P46)</f>
        <v>0</v>
      </c>
    </row>
    <row r="20" spans="1:9" s="24" customFormat="1" x14ac:dyDescent="0.2">
      <c r="A20" s="25">
        <v>1</v>
      </c>
      <c r="B20" s="25">
        <v>2</v>
      </c>
      <c r="C20" s="25">
        <v>1</v>
      </c>
      <c r="D20" s="25">
        <v>3</v>
      </c>
      <c r="E20" s="33" t="s">
        <v>89</v>
      </c>
      <c r="F20" s="35" t="s">
        <v>90</v>
      </c>
      <c r="G20" s="43">
        <f>'1 lentele'!N50</f>
        <v>38</v>
      </c>
      <c r="H20" s="43">
        <f>'1 lentele'!O50</f>
        <v>37</v>
      </c>
      <c r="I20" s="43">
        <f>'1 lentele'!P50</f>
        <v>36</v>
      </c>
    </row>
    <row r="21" spans="1:9" s="24" customFormat="1" x14ac:dyDescent="0.2">
      <c r="A21" s="25">
        <v>1</v>
      </c>
      <c r="B21" s="25">
        <v>2</v>
      </c>
      <c r="C21" s="25">
        <v>1</v>
      </c>
      <c r="D21" s="25">
        <v>3</v>
      </c>
      <c r="E21" s="33" t="s">
        <v>93</v>
      </c>
      <c r="F21" s="35" t="s">
        <v>91</v>
      </c>
      <c r="G21" s="43">
        <f>'1 lentele'!N52</f>
        <v>3</v>
      </c>
      <c r="H21" s="43">
        <f>'1 lentele'!O52</f>
        <v>3</v>
      </c>
      <c r="I21" s="43">
        <f>'1 lentele'!P52</f>
        <v>3</v>
      </c>
    </row>
    <row r="22" spans="1:9" s="24" customFormat="1" x14ac:dyDescent="0.2">
      <c r="A22" s="25">
        <v>1</v>
      </c>
      <c r="B22" s="25">
        <v>2</v>
      </c>
      <c r="C22" s="25">
        <v>1</v>
      </c>
      <c r="D22" s="25">
        <v>3</v>
      </c>
      <c r="E22" s="33" t="s">
        <v>94</v>
      </c>
      <c r="F22" s="35" t="s">
        <v>92</v>
      </c>
      <c r="G22" s="43">
        <f>'1 lentele'!N54</f>
        <v>3</v>
      </c>
      <c r="H22" s="43">
        <f>'1 lentele'!O54</f>
        <v>2</v>
      </c>
      <c r="I22" s="43">
        <f>'1 lentele'!P54</f>
        <v>3</v>
      </c>
    </row>
    <row r="23" spans="1:9" s="24" customFormat="1" x14ac:dyDescent="0.2">
      <c r="A23" s="25">
        <v>1</v>
      </c>
      <c r="B23" s="25">
        <v>2</v>
      </c>
      <c r="C23" s="25">
        <v>1</v>
      </c>
      <c r="D23" s="25">
        <v>4</v>
      </c>
      <c r="E23" s="33" t="s">
        <v>95</v>
      </c>
      <c r="F23" s="35" t="s">
        <v>96</v>
      </c>
      <c r="G23" s="43">
        <f>'1 lentele'!N58</f>
        <v>1000</v>
      </c>
      <c r="H23" s="43">
        <f>'1 lentele'!O58</f>
        <v>950</v>
      </c>
      <c r="I23" s="43">
        <f>'1 lentele'!P58</f>
        <v>940</v>
      </c>
    </row>
    <row r="24" spans="1:9" s="24" customFormat="1" x14ac:dyDescent="0.2">
      <c r="A24" s="25">
        <v>1</v>
      </c>
      <c r="B24" s="25">
        <v>2</v>
      </c>
      <c r="C24" s="25">
        <v>1</v>
      </c>
      <c r="D24" s="25">
        <v>4</v>
      </c>
      <c r="E24" s="33" t="s">
        <v>116</v>
      </c>
      <c r="F24" s="35" t="s">
        <v>97</v>
      </c>
      <c r="G24" s="43">
        <f>SUM('1 lentele'!N60)</f>
        <v>250</v>
      </c>
      <c r="H24" s="43">
        <f>SUM('1 lentele'!O60)</f>
        <v>246</v>
      </c>
      <c r="I24" s="43">
        <f>SUM('1 lentele'!P60)</f>
        <v>247</v>
      </c>
    </row>
    <row r="25" spans="1:9" s="24" customFormat="1" x14ac:dyDescent="0.2">
      <c r="A25" s="25">
        <v>1</v>
      </c>
      <c r="B25" s="25">
        <v>2</v>
      </c>
      <c r="C25" s="25">
        <v>1</v>
      </c>
      <c r="D25" s="25">
        <v>4</v>
      </c>
      <c r="E25" s="33" t="s">
        <v>106</v>
      </c>
      <c r="F25" s="35" t="s">
        <v>98</v>
      </c>
      <c r="G25" s="43">
        <f>SUM('1 lentele'!N62:N63)</f>
        <v>11</v>
      </c>
      <c r="H25" s="43">
        <f>SUM('1 lentele'!O62:O63)</f>
        <v>11</v>
      </c>
      <c r="I25" s="43">
        <f>SUM('1 lentele'!P62:P63)</f>
        <v>11</v>
      </c>
    </row>
    <row r="26" spans="1:9" s="24" customFormat="1" ht="12.75" customHeight="1" x14ac:dyDescent="0.2">
      <c r="A26" s="25">
        <v>1</v>
      </c>
      <c r="B26" s="25">
        <v>2</v>
      </c>
      <c r="C26" s="25">
        <v>1</v>
      </c>
      <c r="D26" s="25">
        <v>4</v>
      </c>
      <c r="E26" s="34" t="s">
        <v>128</v>
      </c>
      <c r="F26" s="35" t="s">
        <v>125</v>
      </c>
      <c r="G26" s="43">
        <f>'1 lentele'!N65</f>
        <v>7</v>
      </c>
      <c r="H26" s="43">
        <f>'1 lentele'!O65</f>
        <v>7</v>
      </c>
      <c r="I26" s="43">
        <f>'1 lentele'!P65</f>
        <v>7</v>
      </c>
    </row>
    <row r="27" spans="1:9" s="24" customFormat="1" ht="9.75" customHeight="1" x14ac:dyDescent="0.2">
      <c r="A27" s="40">
        <v>1</v>
      </c>
      <c r="B27" s="41" t="s">
        <v>15</v>
      </c>
      <c r="C27" s="25">
        <v>1</v>
      </c>
      <c r="D27" s="25">
        <v>4</v>
      </c>
      <c r="E27" s="18" t="s">
        <v>124</v>
      </c>
      <c r="F27" s="35" t="s">
        <v>134</v>
      </c>
      <c r="G27" s="40">
        <f>SUM('1 lentele'!N67)</f>
        <v>7</v>
      </c>
      <c r="H27" s="40">
        <f>SUM('1 lentele'!O67)</f>
        <v>7</v>
      </c>
      <c r="I27" s="40">
        <f>SUM('1 lentele'!P67)</f>
        <v>7</v>
      </c>
    </row>
    <row r="28" spans="1:9" s="24" customFormat="1" ht="10.5" customHeight="1" x14ac:dyDescent="0.2">
      <c r="A28" s="25">
        <v>1</v>
      </c>
      <c r="B28" s="25">
        <v>2</v>
      </c>
      <c r="C28" s="25">
        <v>1</v>
      </c>
      <c r="D28" s="25">
        <v>4</v>
      </c>
      <c r="E28" s="34" t="s">
        <v>135</v>
      </c>
      <c r="F28" s="35" t="s">
        <v>129</v>
      </c>
      <c r="G28" s="43">
        <f>SUM('1 lentele'!N70)</f>
        <v>0</v>
      </c>
      <c r="H28" s="43">
        <f>SUM('1 lentele'!O70)</f>
        <v>0</v>
      </c>
      <c r="I28" s="43">
        <f>SUM('1 lentele'!P70)</f>
        <v>0</v>
      </c>
    </row>
    <row r="29" spans="1:9" s="24" customFormat="1" ht="9.75" customHeight="1" x14ac:dyDescent="0.2">
      <c r="A29" s="40">
        <v>1</v>
      </c>
      <c r="B29" s="41" t="s">
        <v>15</v>
      </c>
      <c r="C29" s="25">
        <v>1</v>
      </c>
      <c r="D29" s="25">
        <v>4</v>
      </c>
      <c r="E29" s="18" t="s">
        <v>136</v>
      </c>
      <c r="F29" s="35" t="s">
        <v>140</v>
      </c>
      <c r="G29" s="40">
        <f>SUM('1 lentele'!N72)</f>
        <v>0</v>
      </c>
      <c r="H29" s="40">
        <f>SUM('1 lentele'!O72)</f>
        <v>0</v>
      </c>
      <c r="I29" s="40">
        <f>SUM('1 lentele'!P72)</f>
        <v>0</v>
      </c>
    </row>
    <row r="30" spans="1:9" s="24" customFormat="1" x14ac:dyDescent="0.2">
      <c r="A30" s="40">
        <v>1</v>
      </c>
      <c r="B30" s="41" t="s">
        <v>15</v>
      </c>
      <c r="C30" s="25">
        <v>1</v>
      </c>
      <c r="D30" s="25">
        <v>4</v>
      </c>
      <c r="E30" s="18" t="s">
        <v>135</v>
      </c>
      <c r="F30" s="35" t="s">
        <v>141</v>
      </c>
      <c r="G30" s="40">
        <f>SUM('1 lentele'!N74)</f>
        <v>0</v>
      </c>
      <c r="H30" s="40">
        <f>SUM('1 lentele'!O74)</f>
        <v>0</v>
      </c>
      <c r="I30" s="40">
        <f>SUM('1 lentele'!P74)</f>
        <v>0</v>
      </c>
    </row>
    <row r="31" spans="1:9" s="24" customFormat="1" x14ac:dyDescent="0.2">
      <c r="A31" s="40">
        <v>1</v>
      </c>
      <c r="B31" s="41" t="s">
        <v>15</v>
      </c>
      <c r="C31" s="25">
        <v>1</v>
      </c>
      <c r="D31" s="25">
        <v>4</v>
      </c>
      <c r="E31" s="18" t="s">
        <v>150</v>
      </c>
      <c r="F31" s="35" t="s">
        <v>151</v>
      </c>
      <c r="G31" s="40">
        <f>SUM('1 lentele'!N75)</f>
        <v>3</v>
      </c>
      <c r="H31" s="40">
        <f>SUM('1 lentele'!O75)</f>
        <v>3</v>
      </c>
      <c r="I31" s="40">
        <f>SUM('1 lentele'!P75)</f>
        <v>3</v>
      </c>
    </row>
    <row r="32" spans="1:9" s="24" customFormat="1" x14ac:dyDescent="0.2">
      <c r="A32" s="40">
        <v>1</v>
      </c>
      <c r="B32" s="41" t="s">
        <v>15</v>
      </c>
      <c r="C32" s="25">
        <v>1</v>
      </c>
      <c r="D32" s="25">
        <v>4</v>
      </c>
      <c r="E32" s="74" t="s">
        <v>162</v>
      </c>
      <c r="F32" s="35" t="s">
        <v>172</v>
      </c>
      <c r="G32" s="40">
        <f>SUM('1 lentele'!N77)</f>
        <v>1550</v>
      </c>
      <c r="H32" s="40">
        <f>SUM('1 lentele'!O77)</f>
        <v>1570</v>
      </c>
      <c r="I32" s="40">
        <f>SUM('1 lentele'!P77)</f>
        <v>1580</v>
      </c>
    </row>
    <row r="33" spans="1:9" s="24" customFormat="1" x14ac:dyDescent="0.2">
      <c r="A33" s="40">
        <v>1</v>
      </c>
      <c r="B33" s="41" t="s">
        <v>16</v>
      </c>
      <c r="C33" s="25">
        <v>1</v>
      </c>
      <c r="D33" s="25">
        <v>4</v>
      </c>
      <c r="E33" s="74" t="s">
        <v>170</v>
      </c>
      <c r="F33" s="35" t="s">
        <v>173</v>
      </c>
      <c r="G33" s="40">
        <f>SUM('1 lentele'!N79:N81)</f>
        <v>0</v>
      </c>
      <c r="H33" s="40">
        <f>SUM('1 lentele'!O79:O81)</f>
        <v>0</v>
      </c>
      <c r="I33" s="40">
        <f>SUM('1 lentele'!P79:P81)</f>
        <v>1</v>
      </c>
    </row>
    <row r="34" spans="1:9" s="24" customFormat="1" x14ac:dyDescent="0.2">
      <c r="A34" s="26"/>
      <c r="B34" s="27"/>
      <c r="C34" s="28"/>
      <c r="D34" s="28"/>
      <c r="E34" s="29"/>
      <c r="F34" s="29"/>
      <c r="G34" s="30"/>
      <c r="H34" s="30"/>
      <c r="I34" s="30"/>
    </row>
    <row r="35" spans="1:9" s="24" customFormat="1" x14ac:dyDescent="0.2">
      <c r="A35" s="26"/>
      <c r="B35" s="27"/>
      <c r="C35" s="28"/>
      <c r="D35" s="28"/>
      <c r="E35" s="29"/>
      <c r="F35" s="29"/>
      <c r="G35" s="30"/>
      <c r="H35" s="30"/>
      <c r="I35" s="30"/>
    </row>
    <row r="36" spans="1:9" x14ac:dyDescent="0.2">
      <c r="A36" s="31"/>
      <c r="B36" s="31"/>
      <c r="C36" s="31"/>
      <c r="D36" s="9"/>
      <c r="E36" s="9"/>
      <c r="F36" s="9"/>
      <c r="G36" s="32"/>
    </row>
    <row r="37" spans="1:9" x14ac:dyDescent="0.2">
      <c r="A37" s="31"/>
      <c r="B37" s="31"/>
      <c r="C37" s="31"/>
      <c r="D37" s="31"/>
      <c r="E37" s="31"/>
      <c r="F37" s="31"/>
    </row>
    <row r="38" spans="1:9" x14ac:dyDescent="0.2">
      <c r="A38" s="31"/>
      <c r="B38" s="31"/>
      <c r="C38" s="31"/>
      <c r="D38" s="31"/>
      <c r="E38" s="31"/>
      <c r="F38" s="31"/>
    </row>
  </sheetData>
  <mergeCells count="3">
    <mergeCell ref="A1:I1"/>
    <mergeCell ref="A2:I2"/>
    <mergeCell ref="A3:I3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firstPageNumber="11" orientation="landscape" useFirstPageNumber="1" r:id="rId1"/>
  <ignoredErrors>
    <ignoredError sqref="G25:I2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Įvardinti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2022-02-10T13:16:37Z</cp:lastPrinted>
  <dcterms:created xsi:type="dcterms:W3CDTF">1996-10-14T23:33:28Z</dcterms:created>
  <dcterms:modified xsi:type="dcterms:W3CDTF">2023-01-23T07:31:22Z</dcterms:modified>
</cp:coreProperties>
</file>